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145" windowHeight="1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<sst xmlns="http://schemas.openxmlformats.org/spreadsheetml/2006/main" count="106" uniqueCount="71">
  <si>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Spruce</t>
  </si>
  <si>
    <t>Birch</t>
  </si>
  <si>
    <t>Pine</t>
  </si>
  <si>
    <t>Hemlock</t>
  </si>
  <si>
    <t>Cherry</t>
  </si>
  <si>
    <t>Cedar</t>
  </si>
  <si>
    <t>Hickory</t>
  </si>
  <si>
    <t>Elm</t>
  </si>
  <si>
    <t>Sycamore</t>
  </si>
  <si>
    <t>Dogwood</t>
  </si>
  <si>
    <t>Walnut</t>
  </si>
  <si>
    <t>Black locust</t>
  </si>
  <si>
    <t>Mahogany</t>
  </si>
  <si>
    <t>Basswod</t>
  </si>
  <si>
    <t>Am. Chestnut</t>
  </si>
  <si>
    <t>Species</t>
  </si>
  <si>
    <t>Weight</t>
  </si>
  <si>
    <t>Density</t>
  </si>
  <si>
    <t>Sample</t>
  </si>
  <si>
    <t>Disp a</t>
  </si>
  <si>
    <t>Disp b</t>
  </si>
  <si>
    <t>f/density</t>
  </si>
  <si>
    <t>g/cm^3</t>
  </si>
  <si>
    <t>cm</t>
  </si>
  <si>
    <t>mm</t>
  </si>
  <si>
    <t>Number</t>
  </si>
  <si>
    <t>Ash, white</t>
  </si>
  <si>
    <t>Walnut, Black</t>
  </si>
  <si>
    <t>Cherry, Black</t>
  </si>
  <si>
    <t>Maple, hard</t>
  </si>
  <si>
    <t>Oak, white</t>
  </si>
  <si>
    <t>Osage orange</t>
  </si>
  <si>
    <t>Pine, red</t>
  </si>
  <si>
    <t>Oak, red</t>
  </si>
  <si>
    <t>Beech</t>
  </si>
  <si>
    <t>Walnut, Black, crooked grain</t>
  </si>
  <si>
    <t>Maple, Norway</t>
  </si>
  <si>
    <t>Butternut</t>
  </si>
  <si>
    <t>Pine, heart</t>
  </si>
  <si>
    <t>Len</t>
  </si>
  <si>
    <t>Disp @ 50kg</t>
  </si>
  <si>
    <t>Bow</t>
  </si>
  <si>
    <t>score 1</t>
  </si>
  <si>
    <t>score 2</t>
  </si>
  <si>
    <t>50Kg</t>
  </si>
  <si>
    <t>100Kg</t>
  </si>
  <si>
    <t>Birch, yellow</t>
  </si>
  <si>
    <t>DisplAvg</t>
  </si>
  <si>
    <t>Displacement at:</t>
  </si>
  <si>
    <t>gramm</t>
  </si>
  <si>
    <t>Ironwood (American Hornbeam)</t>
  </si>
  <si>
    <t>Box elder (not fully dried)</t>
  </si>
  <si>
    <t>Spruce-finger jointed</t>
  </si>
  <si>
    <t>53,54</t>
  </si>
  <si>
    <t>Sweet gum</t>
  </si>
  <si>
    <t>57,58</t>
  </si>
  <si>
    <t>Lilac bush</t>
  </si>
  <si>
    <t>Split/hardness</t>
  </si>
  <si>
    <t>5 mm indentations</t>
  </si>
  <si>
    <t>Kg avg</t>
  </si>
  <si>
    <t>Kg1</t>
  </si>
  <si>
    <t>Kg2</t>
  </si>
  <si>
    <t>Breaking forces</t>
  </si>
  <si>
    <t>Bend strenght + split strength</t>
  </si>
  <si>
    <t>Break displacement</t>
  </si>
  <si>
    <t>Stiffness measurement</t>
  </si>
  <si>
    <t>Hardness</t>
  </si>
  <si>
    <t>Split strength tests</t>
  </si>
  <si>
    <t>Kg3</t>
  </si>
  <si>
    <t>Kg4</t>
  </si>
  <si>
    <t>No split test performed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</si>
</sst>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0">
    <font>
      <sz val="10"/>
      <name val="Arial"/>
      <family val="0"/>
    </font>
    <font>
      <sz val="8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1.75"/>
      <name val="Arial"/>
      <family val="0"/>
    </font>
    <font>
      <b/>
      <sz val="8.25"/>
      <name val="Arial"/>
      <family val="0"/>
    </font>
    <font>
      <b/>
      <sz val="9.5"/>
      <name val="Arial"/>
      <family val="0"/>
    </font>
    <font>
      <sz val="10.25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4.25"/>
      <name val="Arial"/>
      <family val="2"/>
    </font>
    <font>
      <sz val="9.75"/>
      <name val="Arial"/>
      <family val="0"/>
    </font>
    <font>
      <b/>
      <sz val="11.2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Density vs strength
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35"/>
          <c:w val="0.926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Sheet1!$E$4:$E$55</c:f>
              <c:numCache/>
            </c:numRef>
          </c:xVal>
          <c:yVal>
            <c:numRef>
              <c:f>Sheet1!$I$4:$I$55</c:f>
              <c:numCache/>
            </c:numRef>
          </c:yVal>
          <c:smooth val="0"/>
        </c:ser>
        <c:axId val="43202645"/>
        <c:axId val="53279486"/>
      </c:scatterChart>
      <c:valAx>
        <c:axId val="43202645"/>
        <c:scaling>
          <c:orientation val="minMax"/>
          <c:max val="1.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  <c:majorUnit val="0.1"/>
      </c:valAx>
      <c:valAx>
        <c:axId val="5327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2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Density vs strengthh to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Sheet1!$E$4:$E$55</c:f>
              <c:numCache/>
            </c:numRef>
          </c:xVal>
          <c:yVal>
            <c:numRef>
              <c:f>Sheet1!$K$4:$K$55</c:f>
              <c:numCache/>
            </c:numRef>
          </c:yVal>
          <c:smooth val="0"/>
        </c:ser>
        <c:axId val="9753327"/>
        <c:axId val="20671080"/>
      </c:scatterChart>
      <c:valAx>
        <c:axId val="9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crossBetween val="midCat"/>
        <c:dispUnits/>
      </c:valAx>
      <c:valAx>
        <c:axId val="20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Strength to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Density vs Hardness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7"/>
          <c:w val="0.9322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Sheet1!$E$4:$E$55</c:f>
              <c:numCache/>
            </c:numRef>
          </c:xVal>
          <c:yVal>
            <c:numRef>
              <c:f>Sheet1!$X$4:$X$55</c:f>
              <c:numCache/>
            </c:numRef>
          </c:yVal>
          <c:smooth val="0"/>
        </c:ser>
        <c:axId val="51821993"/>
        <c:axId val="63744754"/>
      </c:scatterChart>
      <c:valAx>
        <c:axId val="51821993"/>
        <c:scaling>
          <c:orientation val="minMax"/>
          <c:max val="1.0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crossBetween val="midCat"/>
        <c:dispUnits/>
      </c:valAx>
      <c:valAx>
        <c:axId val="6374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Indentation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Density vs splitting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Sheet1!$E$4:$E$55</c:f>
              <c:numCache>
                <c:ptCount val="52"/>
                <c:pt idx="0">
                  <c:v>0.8319222557608776</c:v>
                </c:pt>
                <c:pt idx="1">
                  <c:v>0.7214900979165134</c:v>
                </c:pt>
                <c:pt idx="2">
                  <c:v>0.801311236568931</c:v>
                </c:pt>
                <c:pt idx="3">
                  <c:v>0.7519163423447257</c:v>
                </c:pt>
                <c:pt idx="4">
                  <c:v>0.6642362827483935</c:v>
                </c:pt>
                <c:pt idx="5">
                  <c:v>0.6920415224913496</c:v>
                </c:pt>
                <c:pt idx="6">
                  <c:v>0.686718126164493</c:v>
                </c:pt>
                <c:pt idx="7">
                  <c:v>0.7319669949427736</c:v>
                </c:pt>
                <c:pt idx="8">
                  <c:v>0.7132264670574113</c:v>
                </c:pt>
                <c:pt idx="9">
                  <c:v>1.024753792919883</c:v>
                </c:pt>
                <c:pt idx="10">
                  <c:v>0.684519332029487</c:v>
                </c:pt>
                <c:pt idx="11">
                  <c:v>0.6821552150271875</c:v>
                </c:pt>
                <c:pt idx="12">
                  <c:v>0.7602709683707783</c:v>
                </c:pt>
                <c:pt idx="13">
                  <c:v>0.8264537867022678</c:v>
                </c:pt>
                <c:pt idx="14">
                  <c:v>0.7100166269716442</c:v>
                </c:pt>
                <c:pt idx="15">
                  <c:v>0.6877871688694766</c:v>
                </c:pt>
                <c:pt idx="16">
                  <c:v>0.6359300476947536</c:v>
                </c:pt>
                <c:pt idx="17">
                  <c:v>0.6265396499921683</c:v>
                </c:pt>
                <c:pt idx="18">
                  <c:v>0.6548349890240727</c:v>
                </c:pt>
                <c:pt idx="19">
                  <c:v>0.7022186037044577</c:v>
                </c:pt>
                <c:pt idx="20">
                  <c:v>0.7347016163435561</c:v>
                </c:pt>
                <c:pt idx="21">
                  <c:v>0.6443753972177106</c:v>
                </c:pt>
                <c:pt idx="22">
                  <c:v>0.6713835665960853</c:v>
                </c:pt>
                <c:pt idx="23">
                  <c:v>0.5267123638411962</c:v>
                </c:pt>
                <c:pt idx="24">
                  <c:v>0.639386189258312</c:v>
                </c:pt>
                <c:pt idx="25">
                  <c:v>0.5889715085032762</c:v>
                </c:pt>
                <c:pt idx="26">
                  <c:v>0.8318966036916919</c:v>
                </c:pt>
                <c:pt idx="27">
                  <c:v>0.7322764947292187</c:v>
                </c:pt>
                <c:pt idx="28">
                  <c:v>0.7315204012911917</c:v>
                </c:pt>
                <c:pt idx="29">
                  <c:v>0.6136692987904061</c:v>
                </c:pt>
                <c:pt idx="30">
                  <c:v>0.6769971415676245</c:v>
                </c:pt>
                <c:pt idx="31">
                  <c:v>0.6501901993169267</c:v>
                </c:pt>
                <c:pt idx="32">
                  <c:v>0.5271990139150838</c:v>
                </c:pt>
                <c:pt idx="33">
                  <c:v>0.5727240186135307</c:v>
                </c:pt>
                <c:pt idx="34">
                  <c:v>0.47463024772636797</c:v>
                </c:pt>
                <c:pt idx="35">
                  <c:v>0.42862932136288545</c:v>
                </c:pt>
                <c:pt idx="36">
                  <c:v>0.36858733263126225</c:v>
                </c:pt>
                <c:pt idx="37">
                  <c:v>0.4234880958529154</c:v>
                </c:pt>
                <c:pt idx="38">
                  <c:v>0.3111358343625958</c:v>
                </c:pt>
                <c:pt idx="39">
                  <c:v>0.40369088811995385</c:v>
                </c:pt>
                <c:pt idx="40">
                  <c:v>0.36764705882352944</c:v>
                </c:pt>
                <c:pt idx="41">
                  <c:v>0.3604382929642445</c:v>
                </c:pt>
                <c:pt idx="42">
                  <c:v>0.4643568657409488</c:v>
                </c:pt>
                <c:pt idx="43">
                  <c:v>0.3648946209499843</c:v>
                </c:pt>
                <c:pt idx="44">
                  <c:v>0.3313642649129851</c:v>
                </c:pt>
                <c:pt idx="45">
                  <c:v>0.6017752369489996</c:v>
                </c:pt>
                <c:pt idx="46">
                  <c:v>0.577920510325757</c:v>
                </c:pt>
                <c:pt idx="47">
                  <c:v>0.5542666656109206</c:v>
                </c:pt>
                <c:pt idx="48">
                  <c:v>0.33397573474661646</c:v>
                </c:pt>
                <c:pt idx="49">
                  <c:v>0.5171299288946348</c:v>
                </c:pt>
                <c:pt idx="50">
                  <c:v>0.5207108543017435</c:v>
                </c:pt>
                <c:pt idx="51">
                  <c:v>0.3820645905420992</c:v>
                </c:pt>
              </c:numCache>
            </c:numRef>
          </c:xVal>
          <c:yVal>
            <c:numRef>
              <c:f>Sheet1!$AF$4:$AF$55</c:f>
              <c:numCache>
                <c:ptCount val="52"/>
                <c:pt idx="0">
                  <c:v>249.25</c:v>
                </c:pt>
                <c:pt idx="1">
                  <c:v>238</c:v>
                </c:pt>
                <c:pt idx="2">
                  <c:v>236</c:v>
                </c:pt>
                <c:pt idx="3">
                  <c:v>217.25</c:v>
                </c:pt>
                <c:pt idx="4">
                  <c:v>216.5</c:v>
                </c:pt>
                <c:pt idx="5">
                  <c:v>208.75</c:v>
                </c:pt>
                <c:pt idx="6">
                  <c:v>206</c:v>
                </c:pt>
                <c:pt idx="7">
                  <c:v>198.33333333333334</c:v>
                </c:pt>
                <c:pt idx="8">
                  <c:v>191</c:v>
                </c:pt>
                <c:pt idx="9">
                  <c:v>186.33333333333334</c:v>
                </c:pt>
                <c:pt idx="10">
                  <c:v>178.5</c:v>
                </c:pt>
                <c:pt idx="11">
                  <c:v>175.5</c:v>
                </c:pt>
                <c:pt idx="12">
                  <c:v>173</c:v>
                </c:pt>
                <c:pt idx="13">
                  <c:v>169.25</c:v>
                </c:pt>
                <c:pt idx="14">
                  <c:v>162.75</c:v>
                </c:pt>
                <c:pt idx="15">
                  <c:v>161</c:v>
                </c:pt>
                <c:pt idx="16">
                  <c:v>157</c:v>
                </c:pt>
                <c:pt idx="17">
                  <c:v>156.5</c:v>
                </c:pt>
                <c:pt idx="18">
                  <c:v>155</c:v>
                </c:pt>
                <c:pt idx="19">
                  <c:v>151</c:v>
                </c:pt>
                <c:pt idx="20">
                  <c:v>145.5</c:v>
                </c:pt>
                <c:pt idx="21">
                  <c:v>141</c:v>
                </c:pt>
                <c:pt idx="22">
                  <c:v>136.66666666666666</c:v>
                </c:pt>
                <c:pt idx="23">
                  <c:v>129</c:v>
                </c:pt>
                <c:pt idx="24">
                  <c:v>127.5</c:v>
                </c:pt>
                <c:pt idx="25">
                  <c:v>125.5</c:v>
                </c:pt>
                <c:pt idx="26">
                  <c:v>124</c:v>
                </c:pt>
                <c:pt idx="27">
                  <c:v>122.66666666666667</c:v>
                </c:pt>
                <c:pt idx="28">
                  <c:v>122.66666666666667</c:v>
                </c:pt>
                <c:pt idx="29">
                  <c:v>115.66666666666667</c:v>
                </c:pt>
                <c:pt idx="30">
                  <c:v>115.33333333333333</c:v>
                </c:pt>
                <c:pt idx="31">
                  <c:v>109</c:v>
                </c:pt>
                <c:pt idx="32">
                  <c:v>99.5</c:v>
                </c:pt>
                <c:pt idx="33">
                  <c:v>86</c:v>
                </c:pt>
                <c:pt idx="34">
                  <c:v>76</c:v>
                </c:pt>
                <c:pt idx="35">
                  <c:v>67</c:v>
                </c:pt>
                <c:pt idx="36">
                  <c:v>63</c:v>
                </c:pt>
                <c:pt idx="37">
                  <c:v>62</c:v>
                </c:pt>
                <c:pt idx="38">
                  <c:v>60.5</c:v>
                </c:pt>
                <c:pt idx="39">
                  <c:v>57.5</c:v>
                </c:pt>
                <c:pt idx="40">
                  <c:v>52.5</c:v>
                </c:pt>
                <c:pt idx="41">
                  <c:v>52</c:v>
                </c:pt>
                <c:pt idx="42">
                  <c:v>46</c:v>
                </c:pt>
                <c:pt idx="43">
                  <c:v>44.5</c:v>
                </c:pt>
                <c:pt idx="44">
                  <c:v>40</c:v>
                </c:pt>
              </c:numCache>
            </c:numRef>
          </c:yVal>
          <c:smooth val="0"/>
        </c:ser>
        <c:axId val="36831875"/>
        <c:axId val="63051420"/>
      </c:scatterChart>
      <c:valAx>
        <c:axId val="36831875"/>
        <c:scaling>
          <c:orientation val="minMax"/>
          <c:max val="1.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1420"/>
        <c:crosses val="autoZero"/>
        <c:crossBetween val="midCat"/>
        <c:dispUnits/>
      </c:valAx>
      <c:valAx>
        <c:axId val="6305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Split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hardness vs splitting force</a:t>
            </a:r>
          </a:p>
        </c:rich>
      </c:tx>
      <c:layout>
        <c:manualLayout>
          <c:xMode val="factor"/>
          <c:yMode val="factor"/>
          <c:x val="-0.033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35"/>
          <c:w val="0.8782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Sheet1!$X$4:$X$55</c:f>
              <c:numCache>
                <c:ptCount val="52"/>
                <c:pt idx="0">
                  <c:v>252.4665</c:v>
                </c:pt>
                <c:pt idx="1">
                  <c:v>196.10750000000002</c:v>
                </c:pt>
                <c:pt idx="2">
                  <c:v>204.52949999999998</c:v>
                </c:pt>
                <c:pt idx="3">
                  <c:v>222.8995</c:v>
                </c:pt>
                <c:pt idx="4">
                  <c:v>169.1255</c:v>
                </c:pt>
                <c:pt idx="5">
                  <c:v>173</c:v>
                </c:pt>
                <c:pt idx="6">
                  <c:v>209.231</c:v>
                </c:pt>
                <c:pt idx="7">
                  <c:v>154.64</c:v>
                </c:pt>
                <c:pt idx="8">
                  <c:v>205.7525</c:v>
                </c:pt>
                <c:pt idx="9">
                  <c:v>302</c:v>
                </c:pt>
                <c:pt idx="10">
                  <c:v>160.75400000000002</c:v>
                </c:pt>
                <c:pt idx="11">
                  <c:v>188.7265</c:v>
                </c:pt>
                <c:pt idx="12">
                  <c:v>195.901</c:v>
                </c:pt>
                <c:pt idx="13">
                  <c:v>230.88150000000002</c:v>
                </c:pt>
                <c:pt idx="14">
                  <c:v>187.6655</c:v>
                </c:pt>
                <c:pt idx="15">
                  <c:v>168.556</c:v>
                </c:pt>
                <c:pt idx="16">
                  <c:v>157.685</c:v>
                </c:pt>
                <c:pt idx="17">
                  <c:v>156.748</c:v>
                </c:pt>
                <c:pt idx="18">
                  <c:v>161.5125</c:v>
                </c:pt>
                <c:pt idx="19">
                  <c:v>198.078</c:v>
                </c:pt>
                <c:pt idx="20">
                  <c:v>188.973</c:v>
                </c:pt>
                <c:pt idx="21">
                  <c:v>150.20499999999998</c:v>
                </c:pt>
                <c:pt idx="22">
                  <c:v>170.999</c:v>
                </c:pt>
                <c:pt idx="23">
                  <c:v>107.58</c:v>
                </c:pt>
                <c:pt idx="24">
                  <c:v>157.924</c:v>
                </c:pt>
                <c:pt idx="25">
                  <c:v>100.283</c:v>
                </c:pt>
                <c:pt idx="26">
                  <c:v>248.506</c:v>
                </c:pt>
                <c:pt idx="27">
                  <c:v>145.789</c:v>
                </c:pt>
                <c:pt idx="28">
                  <c:v>214.1195</c:v>
                </c:pt>
                <c:pt idx="29">
                  <c:v>138.91199999999998</c:v>
                </c:pt>
                <c:pt idx="30">
                  <c:v>170.93</c:v>
                </c:pt>
                <c:pt idx="31">
                  <c:v>156.926</c:v>
                </c:pt>
                <c:pt idx="32">
                  <c:v>107.87950000000001</c:v>
                </c:pt>
                <c:pt idx="33">
                  <c:v>120.9175</c:v>
                </c:pt>
                <c:pt idx="34">
                  <c:v>77.471</c:v>
                </c:pt>
                <c:pt idx="35">
                  <c:v>79.9065</c:v>
                </c:pt>
                <c:pt idx="36">
                  <c:v>56.084</c:v>
                </c:pt>
                <c:pt idx="37">
                  <c:v>62.0015</c:v>
                </c:pt>
                <c:pt idx="38">
                  <c:v>47.754000000000005</c:v>
                </c:pt>
                <c:pt idx="39">
                  <c:v>71.3945</c:v>
                </c:pt>
                <c:pt idx="40">
                  <c:v>53.652</c:v>
                </c:pt>
                <c:pt idx="41">
                  <c:v>56.191</c:v>
                </c:pt>
                <c:pt idx="42">
                  <c:v>68.1495</c:v>
                </c:pt>
                <c:pt idx="43">
                  <c:v>44.598</c:v>
                </c:pt>
                <c:pt idx="44">
                  <c:v>55.38</c:v>
                </c:pt>
                <c:pt idx="45">
                  <c:v>119.37049999999999</c:v>
                </c:pt>
                <c:pt idx="46">
                  <c:v>111.155</c:v>
                </c:pt>
                <c:pt idx="47">
                  <c:v>97.964</c:v>
                </c:pt>
                <c:pt idx="48">
                  <c:v>46.751000000000005</c:v>
                </c:pt>
                <c:pt idx="49">
                  <c:v>93.9905</c:v>
                </c:pt>
                <c:pt idx="50">
                  <c:v>93.102</c:v>
                </c:pt>
                <c:pt idx="51">
                  <c:v>60.786</c:v>
                </c:pt>
              </c:numCache>
            </c:numRef>
          </c:xVal>
          <c:yVal>
            <c:numRef>
              <c:f>Sheet1!$AF$4:$AF$55</c:f>
              <c:numCache>
                <c:ptCount val="52"/>
                <c:pt idx="0">
                  <c:v>249.25</c:v>
                </c:pt>
                <c:pt idx="1">
                  <c:v>238</c:v>
                </c:pt>
                <c:pt idx="2">
                  <c:v>236</c:v>
                </c:pt>
                <c:pt idx="3">
                  <c:v>217.25</c:v>
                </c:pt>
                <c:pt idx="4">
                  <c:v>216.5</c:v>
                </c:pt>
                <c:pt idx="5">
                  <c:v>208.75</c:v>
                </c:pt>
                <c:pt idx="6">
                  <c:v>206</c:v>
                </c:pt>
                <c:pt idx="7">
                  <c:v>198.33333333333334</c:v>
                </c:pt>
                <c:pt idx="8">
                  <c:v>191</c:v>
                </c:pt>
                <c:pt idx="9">
                  <c:v>186.33333333333334</c:v>
                </c:pt>
                <c:pt idx="10">
                  <c:v>178.5</c:v>
                </c:pt>
                <c:pt idx="11">
                  <c:v>175.5</c:v>
                </c:pt>
                <c:pt idx="12">
                  <c:v>173</c:v>
                </c:pt>
                <c:pt idx="13">
                  <c:v>169.25</c:v>
                </c:pt>
                <c:pt idx="14">
                  <c:v>162.75</c:v>
                </c:pt>
                <c:pt idx="15">
                  <c:v>161</c:v>
                </c:pt>
                <c:pt idx="16">
                  <c:v>157</c:v>
                </c:pt>
                <c:pt idx="17">
                  <c:v>156.5</c:v>
                </c:pt>
                <c:pt idx="18">
                  <c:v>155</c:v>
                </c:pt>
                <c:pt idx="19">
                  <c:v>151</c:v>
                </c:pt>
                <c:pt idx="20">
                  <c:v>145.5</c:v>
                </c:pt>
                <c:pt idx="21">
                  <c:v>141</c:v>
                </c:pt>
                <c:pt idx="22">
                  <c:v>136.66666666666666</c:v>
                </c:pt>
                <c:pt idx="23">
                  <c:v>129</c:v>
                </c:pt>
                <c:pt idx="24">
                  <c:v>127.5</c:v>
                </c:pt>
                <c:pt idx="25">
                  <c:v>125.5</c:v>
                </c:pt>
                <c:pt idx="26">
                  <c:v>124</c:v>
                </c:pt>
                <c:pt idx="27">
                  <c:v>122.66666666666667</c:v>
                </c:pt>
                <c:pt idx="28">
                  <c:v>122.66666666666667</c:v>
                </c:pt>
                <c:pt idx="29">
                  <c:v>115.66666666666667</c:v>
                </c:pt>
                <c:pt idx="30">
                  <c:v>115.33333333333333</c:v>
                </c:pt>
                <c:pt idx="31">
                  <c:v>109</c:v>
                </c:pt>
                <c:pt idx="32">
                  <c:v>99.5</c:v>
                </c:pt>
                <c:pt idx="33">
                  <c:v>86</c:v>
                </c:pt>
                <c:pt idx="34">
                  <c:v>76</c:v>
                </c:pt>
                <c:pt idx="35">
                  <c:v>67</c:v>
                </c:pt>
                <c:pt idx="36">
                  <c:v>63</c:v>
                </c:pt>
                <c:pt idx="37">
                  <c:v>62</c:v>
                </c:pt>
                <c:pt idx="38">
                  <c:v>60.5</c:v>
                </c:pt>
                <c:pt idx="39">
                  <c:v>57.5</c:v>
                </c:pt>
                <c:pt idx="40">
                  <c:v>52.5</c:v>
                </c:pt>
                <c:pt idx="41">
                  <c:v>52</c:v>
                </c:pt>
                <c:pt idx="42">
                  <c:v>46</c:v>
                </c:pt>
                <c:pt idx="43">
                  <c:v>44.5</c:v>
                </c:pt>
                <c:pt idx="44">
                  <c:v>40</c:v>
                </c:pt>
              </c:numCache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Hardness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</c:valAx>
      <c:valAx>
        <c:axId val="689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Split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91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Bend break force vs. splitting force</a:t>
            </a:r>
          </a:p>
        </c:rich>
      </c:tx>
      <c:layout>
        <c:manualLayout>
          <c:xMode val="factor"/>
          <c:yMode val="factor"/>
          <c:x val="0.00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125"/>
          <c:w val="0.89125"/>
          <c:h val="0.8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Sheet1!$I$4:$I$55</c:f>
              <c:numCache>
                <c:ptCount val="52"/>
                <c:pt idx="0">
                  <c:v>241.9795</c:v>
                </c:pt>
                <c:pt idx="1">
                  <c:v>217.7365</c:v>
                </c:pt>
                <c:pt idx="2">
                  <c:v>275.1995</c:v>
                </c:pt>
                <c:pt idx="3">
                  <c:v>254.4945</c:v>
                </c:pt>
                <c:pt idx="4">
                  <c:v>200.192</c:v>
                </c:pt>
                <c:pt idx="5">
                  <c:v>150.15</c:v>
                </c:pt>
                <c:pt idx="6">
                  <c:v>220.03</c:v>
                </c:pt>
                <c:pt idx="7">
                  <c:v>159.15449999999998</c:v>
                </c:pt>
                <c:pt idx="8">
                  <c:v>201.48649999999998</c:v>
                </c:pt>
                <c:pt idx="9">
                  <c:v>221.5</c:v>
                </c:pt>
                <c:pt idx="10">
                  <c:v>168.2665</c:v>
                </c:pt>
                <c:pt idx="11">
                  <c:v>201.5295</c:v>
                </c:pt>
                <c:pt idx="12">
                  <c:v>184.398</c:v>
                </c:pt>
                <c:pt idx="13">
                  <c:v>271.50199999999995</c:v>
                </c:pt>
                <c:pt idx="14">
                  <c:v>119.545</c:v>
                </c:pt>
                <c:pt idx="15">
                  <c:v>199.4685</c:v>
                </c:pt>
                <c:pt idx="16">
                  <c:v>194.698</c:v>
                </c:pt>
                <c:pt idx="17">
                  <c:v>139.5085</c:v>
                </c:pt>
                <c:pt idx="18">
                  <c:v>154.64299999999997</c:v>
                </c:pt>
                <c:pt idx="19">
                  <c:v>216.9015</c:v>
                </c:pt>
                <c:pt idx="20">
                  <c:v>200.77499999999998</c:v>
                </c:pt>
                <c:pt idx="21">
                  <c:v>204.547</c:v>
                </c:pt>
                <c:pt idx="22">
                  <c:v>202.914</c:v>
                </c:pt>
                <c:pt idx="23">
                  <c:v>137.179</c:v>
                </c:pt>
                <c:pt idx="24">
                  <c:v>107.868</c:v>
                </c:pt>
                <c:pt idx="25">
                  <c:v>96.33500000000001</c:v>
                </c:pt>
                <c:pt idx="26">
                  <c:v>293.1775</c:v>
                </c:pt>
                <c:pt idx="27">
                  <c:v>153.2985</c:v>
                </c:pt>
                <c:pt idx="28">
                  <c:v>181.7095</c:v>
                </c:pt>
                <c:pt idx="29">
                  <c:v>193.23649999999998</c:v>
                </c:pt>
                <c:pt idx="30">
                  <c:v>203.18900000000002</c:v>
                </c:pt>
                <c:pt idx="31">
                  <c:v>146.382</c:v>
                </c:pt>
                <c:pt idx="32">
                  <c:v>129.5005</c:v>
                </c:pt>
                <c:pt idx="33">
                  <c:v>163.031</c:v>
                </c:pt>
                <c:pt idx="34">
                  <c:v>130.702</c:v>
                </c:pt>
                <c:pt idx="35">
                  <c:v>143.60000000000002</c:v>
                </c:pt>
                <c:pt idx="36">
                  <c:v>88.47149999999999</c:v>
                </c:pt>
                <c:pt idx="37">
                  <c:v>139.972</c:v>
                </c:pt>
                <c:pt idx="38">
                  <c:v>87.765</c:v>
                </c:pt>
                <c:pt idx="39">
                  <c:v>108.976</c:v>
                </c:pt>
                <c:pt idx="40">
                  <c:v>111.2025</c:v>
                </c:pt>
                <c:pt idx="41">
                  <c:v>74.545</c:v>
                </c:pt>
                <c:pt idx="42">
                  <c:v>119.6375</c:v>
                </c:pt>
                <c:pt idx="43">
                  <c:v>100.537</c:v>
                </c:pt>
                <c:pt idx="44">
                  <c:v>95.06</c:v>
                </c:pt>
                <c:pt idx="45">
                  <c:v>110.9825</c:v>
                </c:pt>
                <c:pt idx="46">
                  <c:v>157.7605</c:v>
                </c:pt>
                <c:pt idx="47">
                  <c:v>102.861</c:v>
                </c:pt>
                <c:pt idx="48">
                  <c:v>91.715</c:v>
                </c:pt>
                <c:pt idx="49">
                  <c:v>110.01599999999999</c:v>
                </c:pt>
                <c:pt idx="50">
                  <c:v>106.8295</c:v>
                </c:pt>
                <c:pt idx="51">
                  <c:v>118.1685</c:v>
                </c:pt>
              </c:numCache>
            </c:numRef>
          </c:xVal>
          <c:yVal>
            <c:numRef>
              <c:f>Sheet1!$AF$4:$AF$55</c:f>
              <c:numCache>
                <c:ptCount val="52"/>
                <c:pt idx="0">
                  <c:v>249.25</c:v>
                </c:pt>
                <c:pt idx="1">
                  <c:v>238</c:v>
                </c:pt>
                <c:pt idx="2">
                  <c:v>236</c:v>
                </c:pt>
                <c:pt idx="3">
                  <c:v>217.25</c:v>
                </c:pt>
                <c:pt idx="4">
                  <c:v>216.5</c:v>
                </c:pt>
                <c:pt idx="5">
                  <c:v>208.75</c:v>
                </c:pt>
                <c:pt idx="6">
                  <c:v>206</c:v>
                </c:pt>
                <c:pt idx="7">
                  <c:v>198.33333333333334</c:v>
                </c:pt>
                <c:pt idx="8">
                  <c:v>191</c:v>
                </c:pt>
                <c:pt idx="9">
                  <c:v>186.33333333333334</c:v>
                </c:pt>
                <c:pt idx="10">
                  <c:v>178.5</c:v>
                </c:pt>
                <c:pt idx="11">
                  <c:v>175.5</c:v>
                </c:pt>
                <c:pt idx="12">
                  <c:v>173</c:v>
                </c:pt>
                <c:pt idx="13">
                  <c:v>169.25</c:v>
                </c:pt>
                <c:pt idx="14">
                  <c:v>162.75</c:v>
                </c:pt>
                <c:pt idx="15">
                  <c:v>161</c:v>
                </c:pt>
                <c:pt idx="16">
                  <c:v>157</c:v>
                </c:pt>
                <c:pt idx="17">
                  <c:v>156.5</c:v>
                </c:pt>
                <c:pt idx="18">
                  <c:v>155</c:v>
                </c:pt>
                <c:pt idx="19">
                  <c:v>151</c:v>
                </c:pt>
                <c:pt idx="20">
                  <c:v>145.5</c:v>
                </c:pt>
                <c:pt idx="21">
                  <c:v>141</c:v>
                </c:pt>
                <c:pt idx="22">
                  <c:v>136.66666666666666</c:v>
                </c:pt>
                <c:pt idx="23">
                  <c:v>129</c:v>
                </c:pt>
                <c:pt idx="24">
                  <c:v>127.5</c:v>
                </c:pt>
                <c:pt idx="25">
                  <c:v>125.5</c:v>
                </c:pt>
                <c:pt idx="26">
                  <c:v>124</c:v>
                </c:pt>
                <c:pt idx="27">
                  <c:v>122.66666666666667</c:v>
                </c:pt>
                <c:pt idx="28">
                  <c:v>122.66666666666667</c:v>
                </c:pt>
                <c:pt idx="29">
                  <c:v>115.66666666666667</c:v>
                </c:pt>
                <c:pt idx="30">
                  <c:v>115.33333333333333</c:v>
                </c:pt>
                <c:pt idx="31">
                  <c:v>109</c:v>
                </c:pt>
                <c:pt idx="32">
                  <c:v>99.5</c:v>
                </c:pt>
                <c:pt idx="33">
                  <c:v>86</c:v>
                </c:pt>
                <c:pt idx="34">
                  <c:v>76</c:v>
                </c:pt>
                <c:pt idx="35">
                  <c:v>67</c:v>
                </c:pt>
                <c:pt idx="36">
                  <c:v>63</c:v>
                </c:pt>
                <c:pt idx="37">
                  <c:v>62</c:v>
                </c:pt>
                <c:pt idx="38">
                  <c:v>60.5</c:v>
                </c:pt>
                <c:pt idx="39">
                  <c:v>57.5</c:v>
                </c:pt>
                <c:pt idx="40">
                  <c:v>52.5</c:v>
                </c:pt>
                <c:pt idx="41">
                  <c:v>52</c:v>
                </c:pt>
                <c:pt idx="42">
                  <c:v>46</c:v>
                </c:pt>
                <c:pt idx="43">
                  <c:v>44.5</c:v>
                </c:pt>
                <c:pt idx="44">
                  <c:v>40</c:v>
                </c:pt>
              </c:numCache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Breaking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crossBetween val="midCat"/>
        <c:dispUnits/>
      </c:valAx>
      <c:valAx>
        <c:axId val="2132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Split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Density vs Strenght+split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Sheet1!$E$4:$E$48</c:f>
              <c:numCache/>
            </c:numRef>
          </c:xVal>
          <c:yVal>
            <c:numRef>
              <c:f>Sheet1!$AI$4:$AI$48</c:f>
              <c:numCache/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87674"/>
        <c:crosses val="autoZero"/>
        <c:crossBetween val="midCat"/>
        <c:dispUnits/>
      </c:valAx>
      <c:valAx>
        <c:axId val="49987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Bend + Split forces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247650</xdr:colOff>
      <xdr:row>3</xdr:row>
      <xdr:rowOff>142875</xdr:rowOff>
    </xdr:from>
    <xdr:to>
      <xdr:col>43</xdr:col>
      <xdr:colOff>400050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87225" y="628650"/>
        <a:ext cx="5029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28575</xdr:colOff>
      <xdr:row>34</xdr:row>
      <xdr:rowOff>66675</xdr:rowOff>
    </xdr:from>
    <xdr:to>
      <xdr:col>53</xdr:col>
      <xdr:colOff>304800</xdr:colOff>
      <xdr:row>59</xdr:row>
      <xdr:rowOff>38100</xdr:rowOff>
    </xdr:to>
    <xdr:graphicFrame>
      <xdr:nvGraphicFramePr>
        <xdr:cNvPr id="2" name="Chart 3"/>
        <xdr:cNvGraphicFramePr/>
      </xdr:nvGraphicFramePr>
      <xdr:xfrm>
        <a:off x="17964150" y="5572125"/>
        <a:ext cx="51530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238125</xdr:colOff>
      <xdr:row>34</xdr:row>
      <xdr:rowOff>85725</xdr:rowOff>
    </xdr:from>
    <xdr:to>
      <xdr:col>44</xdr:col>
      <xdr:colOff>533400</xdr:colOff>
      <xdr:row>61</xdr:row>
      <xdr:rowOff>19050</xdr:rowOff>
    </xdr:to>
    <xdr:graphicFrame>
      <xdr:nvGraphicFramePr>
        <xdr:cNvPr id="3" name="Chart 5"/>
        <xdr:cNvGraphicFramePr/>
      </xdr:nvGraphicFramePr>
      <xdr:xfrm>
        <a:off x="12077700" y="5591175"/>
        <a:ext cx="57816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68</xdr:row>
      <xdr:rowOff>19050</xdr:rowOff>
    </xdr:from>
    <xdr:to>
      <xdr:col>21</xdr:col>
      <xdr:colOff>114300</xdr:colOff>
      <xdr:row>98</xdr:row>
      <xdr:rowOff>47625</xdr:rowOff>
    </xdr:to>
    <xdr:graphicFrame>
      <xdr:nvGraphicFramePr>
        <xdr:cNvPr id="4" name="Chart 8"/>
        <xdr:cNvGraphicFramePr/>
      </xdr:nvGraphicFramePr>
      <xdr:xfrm>
        <a:off x="161925" y="11029950"/>
        <a:ext cx="7534275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190500</xdr:colOff>
      <xdr:row>68</xdr:row>
      <xdr:rowOff>19050</xdr:rowOff>
    </xdr:from>
    <xdr:to>
      <xdr:col>35</xdr:col>
      <xdr:colOff>304800</xdr:colOff>
      <xdr:row>98</xdr:row>
      <xdr:rowOff>47625</xdr:rowOff>
    </xdr:to>
    <xdr:graphicFrame>
      <xdr:nvGraphicFramePr>
        <xdr:cNvPr id="5" name="Chart 9"/>
        <xdr:cNvGraphicFramePr/>
      </xdr:nvGraphicFramePr>
      <xdr:xfrm>
        <a:off x="7772400" y="11029950"/>
        <a:ext cx="4371975" cy="488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581025</xdr:colOff>
      <xdr:row>68</xdr:row>
      <xdr:rowOff>9525</xdr:rowOff>
    </xdr:from>
    <xdr:to>
      <xdr:col>45</xdr:col>
      <xdr:colOff>304800</xdr:colOff>
      <xdr:row>97</xdr:row>
      <xdr:rowOff>0</xdr:rowOff>
    </xdr:to>
    <xdr:graphicFrame>
      <xdr:nvGraphicFramePr>
        <xdr:cNvPr id="6" name="Chart 10"/>
        <xdr:cNvGraphicFramePr/>
      </xdr:nvGraphicFramePr>
      <xdr:xfrm>
        <a:off x="12420600" y="11020425"/>
        <a:ext cx="5819775" cy="4686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43</xdr:col>
      <xdr:colOff>438150</xdr:colOff>
      <xdr:row>4</xdr:row>
      <xdr:rowOff>9525</xdr:rowOff>
    </xdr:from>
    <xdr:to>
      <xdr:col>51</xdr:col>
      <xdr:colOff>571500</xdr:colOff>
      <xdr:row>28</xdr:row>
      <xdr:rowOff>142875</xdr:rowOff>
    </xdr:to>
    <xdr:graphicFrame>
      <xdr:nvGraphicFramePr>
        <xdr:cNvPr id="7" name="Chart 11"/>
        <xdr:cNvGraphicFramePr/>
      </xdr:nvGraphicFramePr>
      <xdr:xfrm>
        <a:off x="17154525" y="657225"/>
        <a:ext cx="501015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="120" zoomScaleNormal="120" workbookViewId="0" topLeftCell="A1">
      <selection activeCell="M22" sqref="M22"/>
    </sheetView>
  </sheetViews>
  <sheetFormatPr defaultColWidth="9.140625" defaultRowHeight="12.75"/>
  <cols>
    <col min="1" max="1" width="7.28125" style="0" customWidth="1"/>
    <col min="2" max="2" width="13.57421875" style="0" customWidth="1"/>
    <col min="3" max="3" width="3.7109375" style="5" customWidth="1"/>
    <col min="4" max="4" width="4.8515625" style="5" customWidth="1"/>
    <col min="5" max="5" width="7.421875" style="0" customWidth="1"/>
    <col min="6" max="6" width="3.8515625" style="0" customWidth="1"/>
    <col min="7" max="7" width="5.57421875" style="4" customWidth="1"/>
    <col min="8" max="8" width="6.28125" style="4" customWidth="1"/>
    <col min="9" max="9" width="6.7109375" style="2" customWidth="1"/>
    <col min="10" max="10" width="3.28125" style="0" customWidth="1"/>
    <col min="11" max="11" width="4.57421875" style="3" customWidth="1"/>
    <col min="12" max="12" width="5.140625" style="0" customWidth="1"/>
    <col min="13" max="13" width="5.28125" style="5" customWidth="1"/>
    <col min="14" max="14" width="4.57421875" style="5" customWidth="1"/>
    <col min="15" max="15" width="4.8515625" style="0" customWidth="1"/>
    <col min="16" max="16" width="5.00390625" style="0" customWidth="1"/>
    <col min="17" max="17" width="4.140625" style="5" customWidth="1"/>
    <col min="18" max="18" width="4.421875" style="5" customWidth="1"/>
    <col min="19" max="19" width="6.00390625" style="0" customWidth="1"/>
    <col min="20" max="20" width="2.57421875" style="0" customWidth="1"/>
    <col min="21" max="21" width="4.57421875" style="0" customWidth="1"/>
    <col min="22" max="22" width="3.8515625" style="8" customWidth="1"/>
    <col min="23" max="23" width="4.28125" style="8" customWidth="1"/>
    <col min="24" max="24" width="5.421875" style="0" customWidth="1"/>
    <col min="25" max="25" width="3.57421875" style="0" customWidth="1"/>
    <col min="26" max="26" width="6.140625" style="3" hidden="1" customWidth="1"/>
    <col min="27" max="27" width="6.421875" style="0" hidden="1" customWidth="1"/>
    <col min="28" max="28" width="4.00390625" style="0" customWidth="1"/>
    <col min="29" max="29" width="4.140625" style="0" customWidth="1"/>
    <col min="30" max="31" width="4.28125" style="0" customWidth="1"/>
    <col min="32" max="32" width="6.00390625" style="0" customWidth="1"/>
    <col min="33" max="33" width="5.140625" style="0" customWidth="1"/>
    <col min="34" max="34" width="9.7109375" style="0" customWidth="1"/>
  </cols>
  <sheetData>
    <row r="1" spans="13:28" ht="12.75">
      <c r="M1" s="7" t="s">
        <v>64</v>
      </c>
      <c r="Q1" s="7" t="s">
        <v>65</v>
      </c>
      <c r="V1" s="19" t="s">
        <v>66</v>
      </c>
      <c r="AB1" t="s">
        <v>67</v>
      </c>
    </row>
    <row r="2" spans="1:32" ht="12.75">
      <c r="A2" t="s">
        <v>18</v>
      </c>
      <c r="B2" t="s">
        <v>15</v>
      </c>
      <c r="C2" s="5" t="s">
        <v>39</v>
      </c>
      <c r="D2" s="5" t="s">
        <v>16</v>
      </c>
      <c r="E2" t="s">
        <v>17</v>
      </c>
      <c r="G2" s="17" t="s">
        <v>62</v>
      </c>
      <c r="J2" s="2"/>
      <c r="L2" s="2"/>
      <c r="M2" s="5" t="s">
        <v>19</v>
      </c>
      <c r="N2" s="5" t="s">
        <v>20</v>
      </c>
      <c r="O2" t="s">
        <v>47</v>
      </c>
      <c r="Q2" s="5" t="s">
        <v>40</v>
      </c>
      <c r="S2" s="5" t="s">
        <v>48</v>
      </c>
      <c r="V2" s="8" t="s">
        <v>58</v>
      </c>
      <c r="X2" s="8"/>
      <c r="Z2" s="3" t="s">
        <v>41</v>
      </c>
      <c r="AA2" t="s">
        <v>41</v>
      </c>
      <c r="AB2" s="12"/>
      <c r="AC2" s="12"/>
      <c r="AD2" s="12"/>
      <c r="AE2" s="12"/>
      <c r="AF2" s="12"/>
    </row>
    <row r="3" spans="1:35" ht="12.75">
      <c r="A3" t="s">
        <v>25</v>
      </c>
      <c r="C3" s="5" t="s">
        <v>23</v>
      </c>
      <c r="D3" s="5" t="s">
        <v>49</v>
      </c>
      <c r="E3" t="s">
        <v>22</v>
      </c>
      <c r="G3" s="4" t="s">
        <v>60</v>
      </c>
      <c r="H3" s="4" t="s">
        <v>61</v>
      </c>
      <c r="I3" s="2" t="s">
        <v>59</v>
      </c>
      <c r="J3" s="2"/>
      <c r="K3" s="3" t="s">
        <v>21</v>
      </c>
      <c r="L3" s="2"/>
      <c r="M3" s="4" t="s">
        <v>24</v>
      </c>
      <c r="N3" s="4" t="s">
        <v>24</v>
      </c>
      <c r="O3" s="2" t="s">
        <v>24</v>
      </c>
      <c r="Q3" s="5" t="s">
        <v>24</v>
      </c>
      <c r="R3" s="5" t="s">
        <v>24</v>
      </c>
      <c r="S3" s="7" t="s">
        <v>44</v>
      </c>
      <c r="T3" t="s">
        <v>45</v>
      </c>
      <c r="V3" s="8" t="s">
        <v>60</v>
      </c>
      <c r="W3" s="8" t="s">
        <v>61</v>
      </c>
      <c r="X3" t="s">
        <v>59</v>
      </c>
      <c r="Z3" s="3" t="s">
        <v>42</v>
      </c>
      <c r="AA3" t="s">
        <v>43</v>
      </c>
      <c r="AB3" s="8" t="s">
        <v>60</v>
      </c>
      <c r="AC3" s="8" t="s">
        <v>61</v>
      </c>
      <c r="AD3" s="8" t="s">
        <v>68</v>
      </c>
      <c r="AE3" s="8" t="s">
        <v>69</v>
      </c>
      <c r="AF3" s="12" t="s">
        <v>59</v>
      </c>
      <c r="AH3" t="s">
        <v>57</v>
      </c>
      <c r="AI3" t="s">
        <v>63</v>
      </c>
    </row>
    <row r="4" spans="1:35" ht="12.75">
      <c r="A4">
        <v>1</v>
      </c>
      <c r="B4" t="s">
        <v>34</v>
      </c>
      <c r="C4" s="5">
        <v>35.5</v>
      </c>
      <c r="D4" s="5">
        <v>78</v>
      </c>
      <c r="E4" s="16">
        <f>D4/(C4*1.7*1.7)</f>
        <v>0.7602709683707783</v>
      </c>
      <c r="G4" s="4">
        <v>191.487</v>
      </c>
      <c r="H4" s="4">
        <v>177.309</v>
      </c>
      <c r="I4" s="14">
        <f aca="true" t="shared" si="0" ref="I4:I55">AVERAGE(G4:H4)</f>
        <v>184.398</v>
      </c>
      <c r="K4" s="3">
        <f aca="true" t="shared" si="1" ref="K4:K35">I4/E4</f>
        <v>242.5424719230769</v>
      </c>
      <c r="M4" s="5">
        <v>14.9</v>
      </c>
      <c r="N4" s="5">
        <v>13</v>
      </c>
      <c r="O4" s="2">
        <f aca="true" t="shared" si="2" ref="O4:O55">AVERAGE(M4:N4)</f>
        <v>13.95</v>
      </c>
      <c r="Q4" s="5">
        <v>2.2</v>
      </c>
      <c r="R4" s="5">
        <v>2.3</v>
      </c>
      <c r="S4" s="1">
        <f aca="true" t="shared" si="3" ref="S4:S55">AVERAGE(Q4:R4)</f>
        <v>2.25</v>
      </c>
      <c r="T4">
        <v>4.3</v>
      </c>
      <c r="V4" s="8">
        <v>211.946</v>
      </c>
      <c r="W4" s="8">
        <v>179.856</v>
      </c>
      <c r="X4" s="15">
        <f aca="true" t="shared" si="4" ref="X4:X55">AVERAGE(V4:W4)</f>
        <v>195.901</v>
      </c>
      <c r="Z4" s="3">
        <f aca="true" t="shared" si="5" ref="Z4:Z35">I4*O4/E4</f>
        <v>3383.4674833269223</v>
      </c>
      <c r="AA4" s="3">
        <f aca="true" t="shared" si="6" ref="AA4:AA55">I4*T4/E4</f>
        <v>1042.9326292692306</v>
      </c>
      <c r="AB4" s="12">
        <v>198</v>
      </c>
      <c r="AC4" s="12">
        <v>195</v>
      </c>
      <c r="AD4" s="12">
        <v>197</v>
      </c>
      <c r="AE4" s="12">
        <v>102</v>
      </c>
      <c r="AF4" s="13">
        <f aca="true" t="shared" si="7" ref="AF4:AF55">AVERAGE(AB4:AE4)</f>
        <v>173</v>
      </c>
      <c r="AH4" s="1">
        <f aca="true" t="shared" si="8" ref="AH4:AH55">AF4/X4</f>
        <v>0.8830991163904216</v>
      </c>
      <c r="AI4" s="2">
        <f aca="true" t="shared" si="9" ref="AI4:AI55">AF4+I4*0.5</f>
        <v>265.199</v>
      </c>
    </row>
    <row r="5" spans="1:35" ht="12.75">
      <c r="A5">
        <v>2</v>
      </c>
      <c r="B5" t="s">
        <v>34</v>
      </c>
      <c r="C5" s="5">
        <v>35</v>
      </c>
      <c r="D5" s="5">
        <v>69</v>
      </c>
      <c r="E5" s="16">
        <f aca="true" t="shared" si="10" ref="E4:E55">D5/(C5*1.7*1.7)</f>
        <v>0.6821552150271875</v>
      </c>
      <c r="G5" s="4">
        <v>199.229</v>
      </c>
      <c r="H5" s="4">
        <v>203.83</v>
      </c>
      <c r="I5" s="14">
        <f t="shared" si="0"/>
        <v>201.5295</v>
      </c>
      <c r="K5" s="3">
        <f t="shared" si="1"/>
        <v>295.43056413043473</v>
      </c>
      <c r="M5" s="5">
        <v>13.7</v>
      </c>
      <c r="N5" s="5">
        <v>13.7</v>
      </c>
      <c r="O5" s="2">
        <f t="shared" si="2"/>
        <v>13.7</v>
      </c>
      <c r="Q5" s="5">
        <v>2.2</v>
      </c>
      <c r="R5" s="5">
        <v>2.3</v>
      </c>
      <c r="S5" s="1">
        <f t="shared" si="3"/>
        <v>2.25</v>
      </c>
      <c r="T5">
        <v>4.15</v>
      </c>
      <c r="V5" s="8">
        <v>185.715</v>
      </c>
      <c r="W5" s="8">
        <v>191.738</v>
      </c>
      <c r="X5" s="15">
        <f t="shared" si="4"/>
        <v>188.7265</v>
      </c>
      <c r="Z5" s="3">
        <f t="shared" si="5"/>
        <v>4047.3987285869557</v>
      </c>
      <c r="AA5" s="3">
        <f t="shared" si="6"/>
        <v>1226.0368411413044</v>
      </c>
      <c r="AB5" s="12">
        <v>183</v>
      </c>
      <c r="AC5" s="12">
        <v>168</v>
      </c>
      <c r="AD5" s="12"/>
      <c r="AE5" s="12"/>
      <c r="AF5" s="13">
        <f t="shared" si="7"/>
        <v>175.5</v>
      </c>
      <c r="AH5" s="1">
        <f t="shared" si="8"/>
        <v>0.9299171022617386</v>
      </c>
      <c r="AI5" s="2">
        <f t="shared" si="9"/>
        <v>276.26475</v>
      </c>
    </row>
    <row r="6" spans="1:35" ht="12.75">
      <c r="A6">
        <v>3</v>
      </c>
      <c r="B6" s="6" t="s">
        <v>28</v>
      </c>
      <c r="C6" s="5">
        <v>46.5</v>
      </c>
      <c r="D6" s="5">
        <v>88</v>
      </c>
      <c r="E6" s="16">
        <f t="shared" si="10"/>
        <v>0.6548349890240727</v>
      </c>
      <c r="G6" s="4">
        <v>140.152</v>
      </c>
      <c r="H6" s="4">
        <v>169.134</v>
      </c>
      <c r="I6" s="14">
        <f t="shared" si="0"/>
        <v>154.64299999999997</v>
      </c>
      <c r="K6" s="3">
        <f t="shared" si="1"/>
        <v>236.15567676136357</v>
      </c>
      <c r="M6" s="5">
        <v>7.8</v>
      </c>
      <c r="N6" s="5">
        <v>9.7</v>
      </c>
      <c r="O6" s="2">
        <f t="shared" si="2"/>
        <v>8.75</v>
      </c>
      <c r="Q6" s="5">
        <v>2.7</v>
      </c>
      <c r="R6" s="5">
        <v>2.6</v>
      </c>
      <c r="S6" s="1">
        <f t="shared" si="3"/>
        <v>2.6500000000000004</v>
      </c>
      <c r="T6">
        <v>4.95</v>
      </c>
      <c r="V6" s="8">
        <v>164.216</v>
      </c>
      <c r="W6" s="8">
        <v>158.809</v>
      </c>
      <c r="X6" s="15">
        <f t="shared" si="4"/>
        <v>161.5125</v>
      </c>
      <c r="Z6" s="3">
        <f t="shared" si="5"/>
        <v>2066.3621716619314</v>
      </c>
      <c r="AA6" s="3">
        <f t="shared" si="6"/>
        <v>1168.9705999687496</v>
      </c>
      <c r="AB6" s="12">
        <v>153</v>
      </c>
      <c r="AC6" s="12">
        <v>157</v>
      </c>
      <c r="AD6" s="12"/>
      <c r="AE6" s="12"/>
      <c r="AF6" s="13">
        <f t="shared" si="7"/>
        <v>155</v>
      </c>
      <c r="AH6" s="1">
        <f t="shared" si="8"/>
        <v>0.9596780434950856</v>
      </c>
      <c r="AI6" s="2">
        <f t="shared" si="9"/>
        <v>232.3215</v>
      </c>
    </row>
    <row r="7" spans="1:35" ht="12.75">
      <c r="A7">
        <v>4</v>
      </c>
      <c r="B7" t="s">
        <v>32</v>
      </c>
      <c r="C7" s="5">
        <v>33.5</v>
      </c>
      <c r="D7" s="5">
        <v>41</v>
      </c>
      <c r="E7" s="16">
        <f t="shared" si="10"/>
        <v>0.4234880958529154</v>
      </c>
      <c r="G7" s="4">
        <v>139.972</v>
      </c>
      <c r="I7" s="14">
        <f t="shared" si="0"/>
        <v>139.972</v>
      </c>
      <c r="K7" s="3">
        <f t="shared" si="1"/>
        <v>330.52168731707314</v>
      </c>
      <c r="M7" s="5">
        <v>12.9</v>
      </c>
      <c r="O7" s="2">
        <f t="shared" si="2"/>
        <v>12.9</v>
      </c>
      <c r="Q7" s="5">
        <v>2.8</v>
      </c>
      <c r="S7" s="1">
        <f t="shared" si="3"/>
        <v>2.8</v>
      </c>
      <c r="T7">
        <v>5.4</v>
      </c>
      <c r="V7" s="8">
        <v>63.567</v>
      </c>
      <c r="W7" s="8">
        <v>60.436</v>
      </c>
      <c r="X7" s="15">
        <f t="shared" si="4"/>
        <v>62.0015</v>
      </c>
      <c r="Z7" s="3">
        <f t="shared" si="5"/>
        <v>4263.729766390244</v>
      </c>
      <c r="AA7" s="3">
        <f t="shared" si="6"/>
        <v>1784.8171115121952</v>
      </c>
      <c r="AB7" s="12">
        <v>65</v>
      </c>
      <c r="AC7" s="12">
        <v>59</v>
      </c>
      <c r="AD7" s="12"/>
      <c r="AE7" s="12"/>
      <c r="AF7" s="13">
        <f t="shared" si="7"/>
        <v>62</v>
      </c>
      <c r="AH7" s="1">
        <f t="shared" si="8"/>
        <v>0.9999758070369266</v>
      </c>
      <c r="AI7" s="2">
        <f t="shared" si="9"/>
        <v>131.986</v>
      </c>
    </row>
    <row r="8" spans="1:35" ht="12.75">
      <c r="A8">
        <v>5</v>
      </c>
      <c r="B8" s="6" t="s">
        <v>27</v>
      </c>
      <c r="C8" s="5">
        <v>29</v>
      </c>
      <c r="D8" s="5">
        <v>48</v>
      </c>
      <c r="E8" s="16">
        <f t="shared" si="10"/>
        <v>0.5727240186135307</v>
      </c>
      <c r="G8" s="4">
        <v>163.031</v>
      </c>
      <c r="I8" s="14">
        <f t="shared" si="0"/>
        <v>163.031</v>
      </c>
      <c r="K8" s="3">
        <f t="shared" si="1"/>
        <v>284.6589189583333</v>
      </c>
      <c r="M8" s="5">
        <v>11.5</v>
      </c>
      <c r="O8" s="2">
        <f t="shared" si="2"/>
        <v>11.5</v>
      </c>
      <c r="Q8" s="5">
        <v>2.8</v>
      </c>
      <c r="S8" s="1">
        <f t="shared" si="3"/>
        <v>2.8</v>
      </c>
      <c r="T8">
        <v>5.2</v>
      </c>
      <c r="V8" s="8">
        <v>121.551</v>
      </c>
      <c r="W8" s="8">
        <v>120.284</v>
      </c>
      <c r="X8" s="15">
        <f t="shared" si="4"/>
        <v>120.9175</v>
      </c>
      <c r="Z8" s="3">
        <f t="shared" si="5"/>
        <v>3273.5775680208326</v>
      </c>
      <c r="AA8" s="3">
        <f t="shared" si="6"/>
        <v>1480.2263785833331</v>
      </c>
      <c r="AB8" s="12">
        <v>96</v>
      </c>
      <c r="AC8" s="12">
        <v>76</v>
      </c>
      <c r="AD8" s="12"/>
      <c r="AE8" s="12"/>
      <c r="AF8" s="13">
        <f t="shared" si="7"/>
        <v>86</v>
      </c>
      <c r="AH8" s="1">
        <f t="shared" si="8"/>
        <v>0.7112287303326648</v>
      </c>
      <c r="AI8" s="2">
        <f t="shared" si="9"/>
        <v>167.5155</v>
      </c>
    </row>
    <row r="9" spans="1:35" ht="12.75">
      <c r="A9">
        <v>6</v>
      </c>
      <c r="B9" s="10" t="s">
        <v>30</v>
      </c>
      <c r="C9" s="5">
        <v>43</v>
      </c>
      <c r="D9" s="5">
        <v>91</v>
      </c>
      <c r="E9" s="16">
        <f t="shared" si="10"/>
        <v>0.7322764947292187</v>
      </c>
      <c r="G9" s="4">
        <v>155.692</v>
      </c>
      <c r="H9" s="4">
        <v>150.905</v>
      </c>
      <c r="I9" s="14">
        <f t="shared" si="0"/>
        <v>153.2985</v>
      </c>
      <c r="K9" s="3">
        <f t="shared" si="1"/>
        <v>209.3451054395604</v>
      </c>
      <c r="M9" s="5">
        <v>11.7</v>
      </c>
      <c r="N9" s="5">
        <v>10.8</v>
      </c>
      <c r="O9" s="2">
        <f t="shared" si="2"/>
        <v>11.25</v>
      </c>
      <c r="Q9" s="5">
        <v>2.5</v>
      </c>
      <c r="R9" s="5">
        <v>2.7</v>
      </c>
      <c r="S9" s="1">
        <f t="shared" si="3"/>
        <v>2.6</v>
      </c>
      <c r="T9">
        <v>5.05</v>
      </c>
      <c r="V9" s="8">
        <v>147.693</v>
      </c>
      <c r="W9" s="8">
        <v>143.885</v>
      </c>
      <c r="X9" s="15">
        <f t="shared" si="4"/>
        <v>145.789</v>
      </c>
      <c r="Z9" s="3">
        <f t="shared" si="5"/>
        <v>2355.1324361950547</v>
      </c>
      <c r="AA9" s="3">
        <f t="shared" si="6"/>
        <v>1057.1927824697798</v>
      </c>
      <c r="AB9" s="12">
        <v>109</v>
      </c>
      <c r="AC9" s="12">
        <v>146</v>
      </c>
      <c r="AD9" s="12">
        <v>113</v>
      </c>
      <c r="AE9" s="12"/>
      <c r="AF9" s="13">
        <f t="shared" si="7"/>
        <v>122.66666666666667</v>
      </c>
      <c r="AH9" s="1">
        <f t="shared" si="8"/>
        <v>0.8413986423301256</v>
      </c>
      <c r="AI9" s="2">
        <f t="shared" si="9"/>
        <v>199.31591666666668</v>
      </c>
    </row>
    <row r="10" spans="1:35" ht="12.75">
      <c r="A10">
        <v>7</v>
      </c>
      <c r="B10" t="s">
        <v>13</v>
      </c>
      <c r="C10" s="5">
        <v>46</v>
      </c>
      <c r="D10" s="5">
        <v>49</v>
      </c>
      <c r="E10" s="16">
        <f t="shared" si="10"/>
        <v>0.36858733263126225</v>
      </c>
      <c r="G10" s="4">
        <v>84.949</v>
      </c>
      <c r="H10" s="4">
        <v>91.994</v>
      </c>
      <c r="I10" s="14">
        <f t="shared" si="0"/>
        <v>88.47149999999999</v>
      </c>
      <c r="K10" s="3">
        <f t="shared" si="1"/>
        <v>240.02859612244893</v>
      </c>
      <c r="M10" s="5">
        <v>11.8</v>
      </c>
      <c r="N10" s="5">
        <v>11.5</v>
      </c>
      <c r="O10" s="2">
        <f t="shared" si="2"/>
        <v>11.65</v>
      </c>
      <c r="Q10" s="5">
        <v>3.5</v>
      </c>
      <c r="R10" s="5">
        <v>3.3</v>
      </c>
      <c r="S10" s="1">
        <f t="shared" si="3"/>
        <v>3.4</v>
      </c>
      <c r="V10" s="8">
        <v>61.766</v>
      </c>
      <c r="W10" s="8">
        <v>50.402</v>
      </c>
      <c r="X10" s="15">
        <f t="shared" si="4"/>
        <v>56.084</v>
      </c>
      <c r="Z10" s="3">
        <f t="shared" si="5"/>
        <v>2796.3331448265303</v>
      </c>
      <c r="AA10" s="3">
        <f t="shared" si="6"/>
        <v>0</v>
      </c>
      <c r="AB10" s="12">
        <v>59</v>
      </c>
      <c r="AC10" s="12">
        <v>59</v>
      </c>
      <c r="AD10" s="12">
        <v>71</v>
      </c>
      <c r="AE10" s="12"/>
      <c r="AF10" s="13">
        <f t="shared" si="7"/>
        <v>63</v>
      </c>
      <c r="AH10" s="1">
        <f t="shared" si="8"/>
        <v>1.1233150274588117</v>
      </c>
      <c r="AI10" s="2">
        <f t="shared" si="9"/>
        <v>107.23575</v>
      </c>
    </row>
    <row r="11" spans="1:35" ht="12.75">
      <c r="A11">
        <v>8</v>
      </c>
      <c r="B11" s="6" t="s">
        <v>12</v>
      </c>
      <c r="C11" s="5">
        <v>46</v>
      </c>
      <c r="D11" s="5">
        <v>85</v>
      </c>
      <c r="E11" s="16">
        <f t="shared" si="10"/>
        <v>0.639386189258312</v>
      </c>
      <c r="G11" s="4">
        <v>65.216</v>
      </c>
      <c r="H11" s="4">
        <v>150.52</v>
      </c>
      <c r="I11" s="14">
        <f t="shared" si="0"/>
        <v>107.868</v>
      </c>
      <c r="K11" s="3">
        <f t="shared" si="1"/>
        <v>168.70555199999998</v>
      </c>
      <c r="M11" s="5">
        <v>5.1</v>
      </c>
      <c r="N11" s="5">
        <v>7.8</v>
      </c>
      <c r="O11" s="2">
        <f t="shared" si="2"/>
        <v>6.449999999999999</v>
      </c>
      <c r="Q11" s="5">
        <v>3.8</v>
      </c>
      <c r="R11" s="5">
        <v>2.7</v>
      </c>
      <c r="S11" s="1">
        <f t="shared" si="3"/>
        <v>3.25</v>
      </c>
      <c r="T11">
        <v>2.45</v>
      </c>
      <c r="V11" s="8">
        <v>157.799</v>
      </c>
      <c r="W11" s="8">
        <v>158.049</v>
      </c>
      <c r="X11" s="15">
        <f t="shared" si="4"/>
        <v>157.924</v>
      </c>
      <c r="Z11" s="3">
        <f t="shared" si="5"/>
        <v>1088.1508103999997</v>
      </c>
      <c r="AA11" s="3">
        <f t="shared" si="6"/>
        <v>413.3286024</v>
      </c>
      <c r="AB11" s="12">
        <v>130</v>
      </c>
      <c r="AC11" s="12">
        <v>125</v>
      </c>
      <c r="AD11" s="12"/>
      <c r="AE11" s="12"/>
      <c r="AF11" s="13">
        <f t="shared" si="7"/>
        <v>127.5</v>
      </c>
      <c r="AH11" s="1">
        <f t="shared" si="8"/>
        <v>0.8073503710645626</v>
      </c>
      <c r="AI11" s="2">
        <f t="shared" si="9"/>
        <v>181.434</v>
      </c>
    </row>
    <row r="12" spans="1:28" ht="12.75">
      <c r="A12">
        <v>9</v>
      </c>
      <c r="B12" s="6" t="s">
        <v>35</v>
      </c>
      <c r="C12" s="5">
        <v>46</v>
      </c>
      <c r="D12" s="5">
        <v>80</v>
      </c>
      <c r="E12" s="16">
        <f t="shared" si="10"/>
        <v>0.6017752369489996</v>
      </c>
      <c r="G12" s="4">
        <v>92.124</v>
      </c>
      <c r="H12" s="4">
        <v>129.841</v>
      </c>
      <c r="I12" s="14">
        <f t="shared" si="0"/>
        <v>110.9825</v>
      </c>
      <c r="K12" s="3">
        <f t="shared" si="1"/>
        <v>184.425169375</v>
      </c>
      <c r="M12" s="5">
        <v>6.6</v>
      </c>
      <c r="N12" s="5">
        <v>10.1</v>
      </c>
      <c r="O12" s="2">
        <f t="shared" si="2"/>
        <v>8.35</v>
      </c>
      <c r="Q12" s="5">
        <v>3.5</v>
      </c>
      <c r="R12" s="5">
        <v>3.4</v>
      </c>
      <c r="S12" s="1">
        <f t="shared" si="3"/>
        <v>3.45</v>
      </c>
      <c r="T12">
        <v>3.5</v>
      </c>
      <c r="V12" s="8">
        <v>106.603</v>
      </c>
      <c r="W12" s="8">
        <v>132.138</v>
      </c>
      <c r="X12" s="15">
        <f t="shared" si="4"/>
        <v>119.37049999999999</v>
      </c>
      <c r="Z12" s="3">
        <f t="shared" si="5"/>
        <v>1539.9501642812497</v>
      </c>
      <c r="AA12" s="3">
        <f t="shared" si="6"/>
        <v>645.4880928125</v>
      </c>
      <c r="AB12" s="20" t="s">
        <v>70</v>
      </c>
    </row>
    <row r="13" spans="1:35" ht="12.75">
      <c r="A13">
        <v>10</v>
      </c>
      <c r="B13" t="s">
        <v>3</v>
      </c>
      <c r="C13" s="5">
        <v>46.2</v>
      </c>
      <c r="D13" s="5">
        <v>62</v>
      </c>
      <c r="E13" s="16">
        <f t="shared" si="10"/>
        <v>0.4643568657409488</v>
      </c>
      <c r="G13" s="4">
        <v>111.936</v>
      </c>
      <c r="H13" s="4">
        <v>127.339</v>
      </c>
      <c r="I13" s="14">
        <f t="shared" si="0"/>
        <v>119.6375</v>
      </c>
      <c r="K13" s="3">
        <f t="shared" si="1"/>
        <v>257.6412858870968</v>
      </c>
      <c r="M13" s="5">
        <v>6.7</v>
      </c>
      <c r="N13" s="5">
        <v>8.7</v>
      </c>
      <c r="O13" s="2">
        <f t="shared" si="2"/>
        <v>7.699999999999999</v>
      </c>
      <c r="Q13" s="5">
        <v>2.8</v>
      </c>
      <c r="R13" s="5">
        <v>2.8</v>
      </c>
      <c r="S13" s="1">
        <f t="shared" si="3"/>
        <v>2.8</v>
      </c>
      <c r="T13">
        <v>5.7</v>
      </c>
      <c r="V13" s="8">
        <v>62.671</v>
      </c>
      <c r="W13" s="8">
        <v>73.628</v>
      </c>
      <c r="X13" s="15">
        <f t="shared" si="4"/>
        <v>68.1495</v>
      </c>
      <c r="Z13" s="3">
        <f t="shared" si="5"/>
        <v>1983.8379013306449</v>
      </c>
      <c r="AA13" s="3">
        <f t="shared" si="6"/>
        <v>1468.5553295564516</v>
      </c>
      <c r="AB13" s="12">
        <v>47</v>
      </c>
      <c r="AC13" s="12">
        <v>44</v>
      </c>
      <c r="AD13" s="12">
        <v>49</v>
      </c>
      <c r="AE13" s="12">
        <v>44</v>
      </c>
      <c r="AF13" s="13">
        <f t="shared" si="7"/>
        <v>46</v>
      </c>
      <c r="AH13" s="1">
        <f t="shared" si="8"/>
        <v>0.6749866103199583</v>
      </c>
      <c r="AI13" s="2">
        <f t="shared" si="9"/>
        <v>105.81875</v>
      </c>
    </row>
    <row r="14" spans="1:35" ht="12.75">
      <c r="A14">
        <v>11</v>
      </c>
      <c r="B14" t="s">
        <v>14</v>
      </c>
      <c r="C14" s="5">
        <v>46.6</v>
      </c>
      <c r="D14" s="5">
        <v>71</v>
      </c>
      <c r="E14" s="16">
        <f t="shared" si="10"/>
        <v>0.5271990139150838</v>
      </c>
      <c r="G14" s="4">
        <v>120.667</v>
      </c>
      <c r="H14" s="4">
        <v>138.334</v>
      </c>
      <c r="I14" s="14">
        <f t="shared" si="0"/>
        <v>129.5005</v>
      </c>
      <c r="K14" s="3">
        <f t="shared" si="1"/>
        <v>245.63873714084505</v>
      </c>
      <c r="M14" s="5">
        <v>9.6</v>
      </c>
      <c r="N14" s="5">
        <v>13.7</v>
      </c>
      <c r="O14" s="2">
        <f t="shared" si="2"/>
        <v>11.649999999999999</v>
      </c>
      <c r="Q14" s="5">
        <v>3.6</v>
      </c>
      <c r="R14" s="5">
        <v>3.2</v>
      </c>
      <c r="S14" s="1">
        <f t="shared" si="3"/>
        <v>3.4000000000000004</v>
      </c>
      <c r="T14">
        <v>6.8</v>
      </c>
      <c r="V14" s="8">
        <v>89.454</v>
      </c>
      <c r="W14" s="8">
        <v>126.305</v>
      </c>
      <c r="X14" s="15">
        <f t="shared" si="4"/>
        <v>107.87950000000001</v>
      </c>
      <c r="Z14" s="3">
        <f t="shared" si="5"/>
        <v>2861.6912876908445</v>
      </c>
      <c r="AA14" s="3">
        <f t="shared" si="6"/>
        <v>1670.3434125577462</v>
      </c>
      <c r="AB14" s="12">
        <v>106</v>
      </c>
      <c r="AC14" s="12">
        <v>93</v>
      </c>
      <c r="AD14" s="12"/>
      <c r="AE14" s="12"/>
      <c r="AF14" s="13">
        <f t="shared" si="7"/>
        <v>99.5</v>
      </c>
      <c r="AH14" s="1">
        <f t="shared" si="8"/>
        <v>0.9223253722903795</v>
      </c>
      <c r="AI14" s="2">
        <f t="shared" si="9"/>
        <v>164.25025</v>
      </c>
    </row>
    <row r="15" spans="1:35" ht="12.75">
      <c r="A15">
        <v>12</v>
      </c>
      <c r="B15" s="6" t="s">
        <v>11</v>
      </c>
      <c r="C15" s="5">
        <v>46</v>
      </c>
      <c r="D15" s="5">
        <v>90</v>
      </c>
      <c r="E15" s="16">
        <f t="shared" si="10"/>
        <v>0.6769971415676245</v>
      </c>
      <c r="G15" s="4">
        <v>196.026</v>
      </c>
      <c r="H15" s="4">
        <v>210.352</v>
      </c>
      <c r="I15" s="14">
        <f t="shared" si="0"/>
        <v>203.18900000000002</v>
      </c>
      <c r="K15" s="3">
        <f t="shared" si="1"/>
        <v>300.1327295555556</v>
      </c>
      <c r="M15" s="5">
        <v>13.5</v>
      </c>
      <c r="N15" s="5">
        <v>12.3</v>
      </c>
      <c r="O15" s="2">
        <f t="shared" si="2"/>
        <v>12.9</v>
      </c>
      <c r="Q15" s="5">
        <v>2.4</v>
      </c>
      <c r="R15" s="5">
        <v>2.3</v>
      </c>
      <c r="S15" s="1">
        <f t="shared" si="3"/>
        <v>2.3499999999999996</v>
      </c>
      <c r="T15">
        <v>4.25</v>
      </c>
      <c r="V15" s="8">
        <v>190.021</v>
      </c>
      <c r="W15" s="8">
        <v>151.839</v>
      </c>
      <c r="X15" s="15">
        <f t="shared" si="4"/>
        <v>170.93</v>
      </c>
      <c r="Z15" s="3">
        <f t="shared" si="5"/>
        <v>3871.712211266667</v>
      </c>
      <c r="AA15" s="3">
        <f t="shared" si="6"/>
        <v>1275.5641006111111</v>
      </c>
      <c r="AB15" s="12">
        <v>99</v>
      </c>
      <c r="AC15" s="12">
        <v>134</v>
      </c>
      <c r="AD15" s="12">
        <v>113</v>
      </c>
      <c r="AE15" s="12"/>
      <c r="AF15" s="13">
        <f t="shared" si="7"/>
        <v>115.33333333333333</v>
      </c>
      <c r="AH15" s="1">
        <f t="shared" si="8"/>
        <v>0.6747401470387487</v>
      </c>
      <c r="AI15" s="2">
        <f t="shared" si="9"/>
        <v>216.92783333333335</v>
      </c>
    </row>
    <row r="16" spans="1:35" ht="12.75">
      <c r="A16">
        <v>13</v>
      </c>
      <c r="B16" t="s">
        <v>29</v>
      </c>
      <c r="C16" s="5">
        <v>46</v>
      </c>
      <c r="D16" s="5">
        <v>91</v>
      </c>
      <c r="E16" s="16">
        <f t="shared" si="10"/>
        <v>0.684519332029487</v>
      </c>
      <c r="G16" s="4">
        <v>168.306</v>
      </c>
      <c r="H16" s="4">
        <v>168.227</v>
      </c>
      <c r="I16" s="14">
        <f t="shared" si="0"/>
        <v>168.2665</v>
      </c>
      <c r="K16" s="3">
        <f t="shared" si="1"/>
        <v>245.8170165934066</v>
      </c>
      <c r="M16" s="5">
        <v>14.4</v>
      </c>
      <c r="N16" s="5">
        <v>13</v>
      </c>
      <c r="O16" s="2">
        <f t="shared" si="2"/>
        <v>13.7</v>
      </c>
      <c r="Q16" s="5">
        <v>2.4</v>
      </c>
      <c r="R16" s="5">
        <v>2.4</v>
      </c>
      <c r="S16" s="1">
        <f t="shared" si="3"/>
        <v>2.4</v>
      </c>
      <c r="T16">
        <v>4.5</v>
      </c>
      <c r="V16" s="8">
        <v>157.214</v>
      </c>
      <c r="W16" s="8">
        <v>164.294</v>
      </c>
      <c r="X16" s="15">
        <f t="shared" si="4"/>
        <v>160.75400000000002</v>
      </c>
      <c r="Z16" s="3">
        <f t="shared" si="5"/>
        <v>3367.69312732967</v>
      </c>
      <c r="AA16" s="3">
        <f t="shared" si="6"/>
        <v>1106.1765746703297</v>
      </c>
      <c r="AB16" s="12">
        <v>179</v>
      </c>
      <c r="AC16" s="12">
        <v>178</v>
      </c>
      <c r="AD16" s="12"/>
      <c r="AE16" s="12"/>
      <c r="AF16" s="13">
        <f t="shared" si="7"/>
        <v>178.5</v>
      </c>
      <c r="AH16" s="1">
        <f t="shared" si="8"/>
        <v>1.1103922763974767</v>
      </c>
      <c r="AI16" s="2">
        <f t="shared" si="9"/>
        <v>262.63325</v>
      </c>
    </row>
    <row r="17" spans="1:35" ht="12.75">
      <c r="A17">
        <v>14</v>
      </c>
      <c r="B17" t="s">
        <v>6</v>
      </c>
      <c r="C17" s="5">
        <v>47</v>
      </c>
      <c r="D17" s="5">
        <v>98</v>
      </c>
      <c r="E17" s="16">
        <f t="shared" si="10"/>
        <v>0.7214900979165134</v>
      </c>
      <c r="G17" s="4">
        <v>221.328</v>
      </c>
      <c r="H17" s="4">
        <v>214.145</v>
      </c>
      <c r="I17" s="14">
        <f t="shared" si="0"/>
        <v>217.7365</v>
      </c>
      <c r="K17" s="3">
        <f t="shared" si="1"/>
        <v>301.7872326020408</v>
      </c>
      <c r="M17" s="5">
        <v>19.2</v>
      </c>
      <c r="N17" s="5">
        <v>17.7</v>
      </c>
      <c r="O17" s="2">
        <f t="shared" si="2"/>
        <v>18.45</v>
      </c>
      <c r="Q17" s="5">
        <v>2.3</v>
      </c>
      <c r="R17" s="5">
        <v>2.2</v>
      </c>
      <c r="S17" s="1">
        <f t="shared" si="3"/>
        <v>2.25</v>
      </c>
      <c r="T17">
        <v>4.35</v>
      </c>
      <c r="V17" s="8">
        <v>192.48</v>
      </c>
      <c r="W17" s="8">
        <v>199.735</v>
      </c>
      <c r="X17" s="15">
        <f t="shared" si="4"/>
        <v>196.10750000000002</v>
      </c>
      <c r="Z17" s="3">
        <f t="shared" si="5"/>
        <v>5567.974441507652</v>
      </c>
      <c r="AA17" s="3">
        <f t="shared" si="6"/>
        <v>1312.7744618188774</v>
      </c>
      <c r="AB17" s="12">
        <v>253</v>
      </c>
      <c r="AC17" s="12">
        <v>223</v>
      </c>
      <c r="AD17" s="12"/>
      <c r="AE17" s="12"/>
      <c r="AF17" s="13">
        <f t="shared" si="7"/>
        <v>238</v>
      </c>
      <c r="AH17" s="1">
        <f t="shared" si="8"/>
        <v>1.213620080823018</v>
      </c>
      <c r="AI17" s="2">
        <f t="shared" si="9"/>
        <v>346.86825</v>
      </c>
    </row>
    <row r="18" spans="1:35" ht="12.75">
      <c r="A18">
        <v>15</v>
      </c>
      <c r="B18" s="6" t="s">
        <v>10</v>
      </c>
      <c r="C18" s="5">
        <v>46.3</v>
      </c>
      <c r="D18" s="5">
        <v>87</v>
      </c>
      <c r="E18" s="16">
        <f t="shared" si="10"/>
        <v>0.6501901993169267</v>
      </c>
      <c r="G18" s="4">
        <v>147.805</v>
      </c>
      <c r="H18" s="4">
        <v>144.959</v>
      </c>
      <c r="I18" s="14">
        <f t="shared" si="0"/>
        <v>146.382</v>
      </c>
      <c r="K18" s="3">
        <f t="shared" si="1"/>
        <v>225.13719855172414</v>
      </c>
      <c r="M18" s="5">
        <v>7.6</v>
      </c>
      <c r="N18" s="5">
        <v>7.6</v>
      </c>
      <c r="O18" s="2">
        <f t="shared" si="2"/>
        <v>7.6</v>
      </c>
      <c r="Q18" s="5">
        <v>2.5</v>
      </c>
      <c r="R18" s="5">
        <v>2.7</v>
      </c>
      <c r="S18" s="1">
        <f t="shared" si="3"/>
        <v>2.6</v>
      </c>
      <c r="T18">
        <v>5.1</v>
      </c>
      <c r="V18" s="8">
        <v>165.403</v>
      </c>
      <c r="W18" s="8">
        <v>148.449</v>
      </c>
      <c r="X18" s="15">
        <f t="shared" si="4"/>
        <v>156.926</v>
      </c>
      <c r="Z18" s="3">
        <f t="shared" si="5"/>
        <v>1711.0427089931031</v>
      </c>
      <c r="AA18" s="3">
        <f t="shared" si="6"/>
        <v>1148.1997126137928</v>
      </c>
      <c r="AB18" s="12">
        <v>108</v>
      </c>
      <c r="AC18" s="12">
        <v>110</v>
      </c>
      <c r="AD18" s="12"/>
      <c r="AE18" s="12"/>
      <c r="AF18" s="13">
        <f t="shared" si="7"/>
        <v>109</v>
      </c>
      <c r="AH18" s="1">
        <f t="shared" si="8"/>
        <v>0.6945949046047182</v>
      </c>
      <c r="AI18" s="2">
        <f t="shared" si="9"/>
        <v>182.191</v>
      </c>
    </row>
    <row r="19" spans="1:35" ht="12.75">
      <c r="A19">
        <v>16</v>
      </c>
      <c r="B19" t="s">
        <v>9</v>
      </c>
      <c r="C19" s="5">
        <v>47</v>
      </c>
      <c r="D19" s="5">
        <v>113</v>
      </c>
      <c r="E19" s="16">
        <f t="shared" si="10"/>
        <v>0.8319222557608776</v>
      </c>
      <c r="G19" s="4">
        <v>243.549</v>
      </c>
      <c r="H19" s="4">
        <v>240.41</v>
      </c>
      <c r="I19" s="14">
        <f t="shared" si="0"/>
        <v>241.9795</v>
      </c>
      <c r="K19" s="3">
        <f t="shared" si="1"/>
        <v>290.8679246460177</v>
      </c>
      <c r="M19" s="5">
        <v>22.6</v>
      </c>
      <c r="N19" s="5">
        <v>22.2</v>
      </c>
      <c r="O19" s="2">
        <f t="shared" si="2"/>
        <v>22.4</v>
      </c>
      <c r="Q19" s="5">
        <v>2.5</v>
      </c>
      <c r="R19" s="5">
        <v>2.6</v>
      </c>
      <c r="S19" s="1">
        <f t="shared" si="3"/>
        <v>2.55</v>
      </c>
      <c r="T19">
        <v>4.95</v>
      </c>
      <c r="V19" s="8">
        <v>253.232</v>
      </c>
      <c r="W19" s="8">
        <v>251.701</v>
      </c>
      <c r="X19" s="15">
        <f t="shared" si="4"/>
        <v>252.4665</v>
      </c>
      <c r="Z19" s="3">
        <f t="shared" si="5"/>
        <v>6515.441512070795</v>
      </c>
      <c r="AA19" s="3">
        <f t="shared" si="6"/>
        <v>1439.7962269977877</v>
      </c>
      <c r="AB19" s="12">
        <v>288</v>
      </c>
      <c r="AC19" s="12">
        <v>246</v>
      </c>
      <c r="AD19" s="12">
        <v>263</v>
      </c>
      <c r="AE19" s="12">
        <v>200</v>
      </c>
      <c r="AF19" s="13">
        <f t="shared" si="7"/>
        <v>249.25</v>
      </c>
      <c r="AH19" s="1">
        <f t="shared" si="8"/>
        <v>0.9872596958408344</v>
      </c>
      <c r="AI19" s="2">
        <f>AF19+I19*0.5</f>
        <v>370.23975</v>
      </c>
    </row>
    <row r="20" spans="1:35" ht="12.75">
      <c r="A20">
        <v>17</v>
      </c>
      <c r="B20" t="s">
        <v>26</v>
      </c>
      <c r="C20" s="5">
        <v>49</v>
      </c>
      <c r="D20" s="5">
        <v>101</v>
      </c>
      <c r="E20" s="16">
        <f t="shared" si="10"/>
        <v>0.7132264670574113</v>
      </c>
      <c r="G20" s="4">
        <v>228.332</v>
      </c>
      <c r="H20" s="4">
        <v>174.641</v>
      </c>
      <c r="I20" s="14">
        <f t="shared" si="0"/>
        <v>201.48649999999998</v>
      </c>
      <c r="K20" s="3">
        <f t="shared" si="1"/>
        <v>282.5000323267326</v>
      </c>
      <c r="M20" s="5">
        <v>11.8</v>
      </c>
      <c r="N20" s="5">
        <v>8.2</v>
      </c>
      <c r="O20" s="2">
        <f t="shared" si="2"/>
        <v>10</v>
      </c>
      <c r="Q20" s="5">
        <v>2.1</v>
      </c>
      <c r="R20" s="5">
        <v>2.2</v>
      </c>
      <c r="S20" s="1">
        <f t="shared" si="3"/>
        <v>2.1500000000000004</v>
      </c>
      <c r="T20">
        <v>4</v>
      </c>
      <c r="V20" s="8">
        <v>171.373</v>
      </c>
      <c r="W20" s="8">
        <v>240.132</v>
      </c>
      <c r="X20" s="15">
        <f t="shared" si="4"/>
        <v>205.7525</v>
      </c>
      <c r="Z20" s="3">
        <f t="shared" si="5"/>
        <v>2825.0003232673257</v>
      </c>
      <c r="AA20" s="3">
        <f t="shared" si="6"/>
        <v>1130.0001293069304</v>
      </c>
      <c r="AB20" s="12">
        <v>186</v>
      </c>
      <c r="AC20" s="12">
        <v>196</v>
      </c>
      <c r="AD20" s="12"/>
      <c r="AE20" s="12"/>
      <c r="AF20" s="13">
        <f t="shared" si="7"/>
        <v>191</v>
      </c>
      <c r="AH20" s="1">
        <f t="shared" si="8"/>
        <v>0.9282997776454721</v>
      </c>
      <c r="AI20" s="2">
        <f t="shared" si="9"/>
        <v>291.74325</v>
      </c>
    </row>
    <row r="21" spans="1:35" ht="12.75">
      <c r="A21">
        <v>18</v>
      </c>
      <c r="B21" t="s">
        <v>8</v>
      </c>
      <c r="C21" s="5">
        <v>47.3</v>
      </c>
      <c r="D21" s="5">
        <v>72</v>
      </c>
      <c r="E21" s="16">
        <f t="shared" si="10"/>
        <v>0.5267123638411962</v>
      </c>
      <c r="G21" s="4">
        <v>138.858</v>
      </c>
      <c r="H21" s="4">
        <v>135.5</v>
      </c>
      <c r="I21" s="14">
        <f t="shared" si="0"/>
        <v>137.179</v>
      </c>
      <c r="K21" s="3">
        <f t="shared" si="1"/>
        <v>260.4438578194444</v>
      </c>
      <c r="M21" s="5">
        <v>9.4</v>
      </c>
      <c r="N21" s="5">
        <v>9.7</v>
      </c>
      <c r="O21" s="2">
        <f t="shared" si="2"/>
        <v>9.55</v>
      </c>
      <c r="Q21" s="5">
        <v>2.7</v>
      </c>
      <c r="R21" s="5">
        <v>2.8</v>
      </c>
      <c r="S21" s="1">
        <f t="shared" si="3"/>
        <v>2.75</v>
      </c>
      <c r="T21">
        <v>5.65</v>
      </c>
      <c r="V21" s="8">
        <v>122.225</v>
      </c>
      <c r="W21" s="8">
        <v>92.935</v>
      </c>
      <c r="X21" s="15">
        <f t="shared" si="4"/>
        <v>107.58</v>
      </c>
      <c r="Z21" s="3">
        <f t="shared" si="5"/>
        <v>2487.2388421756946</v>
      </c>
      <c r="AA21" s="3">
        <f t="shared" si="6"/>
        <v>1471.5077966798613</v>
      </c>
      <c r="AB21" s="12">
        <v>130</v>
      </c>
      <c r="AC21" s="12">
        <v>128</v>
      </c>
      <c r="AD21" s="12"/>
      <c r="AE21" s="12"/>
      <c r="AF21" s="13">
        <f t="shared" si="7"/>
        <v>129</v>
      </c>
      <c r="AH21" s="1">
        <f t="shared" si="8"/>
        <v>1.1991076408254322</v>
      </c>
      <c r="AI21" s="2">
        <f t="shared" si="9"/>
        <v>197.5895</v>
      </c>
    </row>
    <row r="22" spans="1:28" ht="12.75">
      <c r="A22">
        <v>19</v>
      </c>
      <c r="B22" t="s">
        <v>8</v>
      </c>
      <c r="C22" s="5">
        <v>47.3</v>
      </c>
      <c r="D22" s="5">
        <v>79</v>
      </c>
      <c r="E22" s="16">
        <f t="shared" si="10"/>
        <v>0.577920510325757</v>
      </c>
      <c r="G22" s="4">
        <v>156.18</v>
      </c>
      <c r="H22" s="4">
        <v>159.341</v>
      </c>
      <c r="I22" s="14">
        <f t="shared" si="0"/>
        <v>157.7605</v>
      </c>
      <c r="K22" s="3">
        <f t="shared" si="1"/>
        <v>272.9795831455696</v>
      </c>
      <c r="M22" s="5">
        <v>9.7</v>
      </c>
      <c r="N22" s="5">
        <v>9.6</v>
      </c>
      <c r="O22" s="2">
        <f t="shared" si="2"/>
        <v>9.649999999999999</v>
      </c>
      <c r="Q22" s="5">
        <v>2.4</v>
      </c>
      <c r="R22" s="5">
        <v>2.4</v>
      </c>
      <c r="S22" s="1">
        <f t="shared" si="3"/>
        <v>2.4</v>
      </c>
      <c r="T22">
        <v>4.7</v>
      </c>
      <c r="V22" s="8">
        <v>103.025</v>
      </c>
      <c r="W22" s="8">
        <v>119.285</v>
      </c>
      <c r="X22" s="15">
        <f t="shared" si="4"/>
        <v>111.155</v>
      </c>
      <c r="Z22" s="3">
        <f t="shared" si="5"/>
        <v>2634.2529773547462</v>
      </c>
      <c r="AA22" s="3">
        <f t="shared" si="6"/>
        <v>1283.0040407841773</v>
      </c>
      <c r="AB22" s="20" t="s">
        <v>70</v>
      </c>
    </row>
    <row r="23" spans="1:35" ht="12.75">
      <c r="A23">
        <v>20</v>
      </c>
      <c r="B23" t="s">
        <v>38</v>
      </c>
      <c r="C23" s="5">
        <v>46.8</v>
      </c>
      <c r="D23" s="5">
        <v>83</v>
      </c>
      <c r="E23" s="16">
        <f t="shared" si="10"/>
        <v>0.6136692987904061</v>
      </c>
      <c r="G23" s="4">
        <v>203.802</v>
      </c>
      <c r="H23" s="4">
        <v>182.671</v>
      </c>
      <c r="I23" s="14">
        <f t="shared" si="0"/>
        <v>193.23649999999998</v>
      </c>
      <c r="K23" s="3">
        <f t="shared" si="1"/>
        <v>314.88702527710836</v>
      </c>
      <c r="M23" s="5">
        <v>10.8</v>
      </c>
      <c r="N23" s="5">
        <v>9.5</v>
      </c>
      <c r="O23" s="2">
        <f t="shared" si="2"/>
        <v>10.15</v>
      </c>
      <c r="Q23" s="5">
        <v>2.3</v>
      </c>
      <c r="R23" s="5">
        <v>2.3</v>
      </c>
      <c r="S23" s="1">
        <f t="shared" si="3"/>
        <v>2.3</v>
      </c>
      <c r="T23">
        <v>4.4</v>
      </c>
      <c r="V23" s="8">
        <v>130.45</v>
      </c>
      <c r="W23" s="8">
        <v>147.374</v>
      </c>
      <c r="X23" s="15">
        <f t="shared" si="4"/>
        <v>138.91199999999998</v>
      </c>
      <c r="Z23" s="3">
        <f t="shared" si="5"/>
        <v>3196.1033065626502</v>
      </c>
      <c r="AA23" s="3">
        <f t="shared" si="6"/>
        <v>1385.502911219277</v>
      </c>
      <c r="AB23" s="12">
        <v>107</v>
      </c>
      <c r="AC23" s="12">
        <v>119</v>
      </c>
      <c r="AD23" s="12">
        <v>121</v>
      </c>
      <c r="AE23" s="12"/>
      <c r="AF23" s="13">
        <f t="shared" si="7"/>
        <v>115.66666666666667</v>
      </c>
      <c r="AH23" s="1">
        <f t="shared" si="8"/>
        <v>0.8326614451355296</v>
      </c>
      <c r="AI23" s="2">
        <f t="shared" si="9"/>
        <v>212.28491666666667</v>
      </c>
    </row>
    <row r="24" spans="1:35" ht="12.75">
      <c r="A24">
        <v>21</v>
      </c>
      <c r="B24" t="s">
        <v>7</v>
      </c>
      <c r="C24" s="5">
        <v>48.8</v>
      </c>
      <c r="D24" s="5">
        <v>97</v>
      </c>
      <c r="E24" s="16">
        <f t="shared" si="10"/>
        <v>0.6877871688694766</v>
      </c>
      <c r="G24" s="4">
        <v>202.834</v>
      </c>
      <c r="H24" s="4">
        <v>196.103</v>
      </c>
      <c r="I24" s="14">
        <f t="shared" si="0"/>
        <v>199.4685</v>
      </c>
      <c r="K24" s="3">
        <f t="shared" si="1"/>
        <v>290.014860742268</v>
      </c>
      <c r="M24" s="5">
        <v>18.8</v>
      </c>
      <c r="N24" s="5">
        <v>16.7</v>
      </c>
      <c r="O24" s="2">
        <f t="shared" si="2"/>
        <v>17.75</v>
      </c>
      <c r="Q24" s="5">
        <v>2.8</v>
      </c>
      <c r="R24" s="5">
        <v>2.9</v>
      </c>
      <c r="S24" s="1">
        <f t="shared" si="3"/>
        <v>2.8499999999999996</v>
      </c>
      <c r="T24">
        <v>5.6</v>
      </c>
      <c r="V24" s="8">
        <v>168.086</v>
      </c>
      <c r="W24" s="8">
        <v>169.026</v>
      </c>
      <c r="X24" s="15">
        <f t="shared" si="4"/>
        <v>168.556</v>
      </c>
      <c r="Z24" s="3">
        <f t="shared" si="5"/>
        <v>5147.763778175257</v>
      </c>
      <c r="AA24" s="3">
        <f t="shared" si="6"/>
        <v>1624.0832201567007</v>
      </c>
      <c r="AB24" s="12">
        <v>176</v>
      </c>
      <c r="AC24" s="12">
        <v>146</v>
      </c>
      <c r="AD24" s="12"/>
      <c r="AE24" s="12"/>
      <c r="AF24" s="13">
        <f t="shared" si="7"/>
        <v>161</v>
      </c>
      <c r="AH24" s="1">
        <f t="shared" si="8"/>
        <v>0.9551721683001494</v>
      </c>
      <c r="AI24" s="2">
        <f t="shared" si="9"/>
        <v>260.73425</v>
      </c>
    </row>
    <row r="25" spans="1:35" ht="12.75">
      <c r="A25">
        <v>22</v>
      </c>
      <c r="B25" t="s">
        <v>6</v>
      </c>
      <c r="C25" s="5">
        <v>47.5</v>
      </c>
      <c r="D25" s="5">
        <v>110</v>
      </c>
      <c r="E25" s="16">
        <f t="shared" si="10"/>
        <v>0.801311236568931</v>
      </c>
      <c r="G25" s="4">
        <v>279.547</v>
      </c>
      <c r="H25" s="4">
        <v>270.852</v>
      </c>
      <c r="I25" s="14">
        <f t="shared" si="0"/>
        <v>275.1995</v>
      </c>
      <c r="K25" s="3">
        <f t="shared" si="1"/>
        <v>343.4364669318182</v>
      </c>
      <c r="M25" s="5">
        <v>13.4</v>
      </c>
      <c r="N25" s="4">
        <v>13.8</v>
      </c>
      <c r="O25" s="2">
        <f t="shared" si="2"/>
        <v>13.600000000000001</v>
      </c>
      <c r="Q25" s="5">
        <v>2</v>
      </c>
      <c r="R25" s="5">
        <v>2.1</v>
      </c>
      <c r="S25" s="1">
        <f t="shared" si="3"/>
        <v>2.05</v>
      </c>
      <c r="T25">
        <v>3.7</v>
      </c>
      <c r="V25" s="8">
        <v>211.176</v>
      </c>
      <c r="W25" s="8">
        <v>197.883</v>
      </c>
      <c r="X25" s="15">
        <f t="shared" si="4"/>
        <v>204.52949999999998</v>
      </c>
      <c r="Z25" s="3">
        <f t="shared" si="5"/>
        <v>4670.735950272728</v>
      </c>
      <c r="AA25" s="3">
        <f t="shared" si="6"/>
        <v>1270.7149276477273</v>
      </c>
      <c r="AB25" s="12">
        <v>244</v>
      </c>
      <c r="AC25" s="12">
        <v>228</v>
      </c>
      <c r="AD25" s="12"/>
      <c r="AE25" s="12"/>
      <c r="AF25" s="13">
        <f t="shared" si="7"/>
        <v>236</v>
      </c>
      <c r="AH25" s="1">
        <f t="shared" si="8"/>
        <v>1.1538677794645762</v>
      </c>
      <c r="AI25" s="2">
        <f t="shared" si="9"/>
        <v>373.59975</v>
      </c>
    </row>
    <row r="26" spans="1:35" ht="12.75">
      <c r="A26">
        <v>23</v>
      </c>
      <c r="B26" s="18" t="s">
        <v>30</v>
      </c>
      <c r="C26" s="5">
        <v>46.8</v>
      </c>
      <c r="D26" s="5">
        <v>99</v>
      </c>
      <c r="E26" s="16">
        <f t="shared" si="10"/>
        <v>0.7319669949427736</v>
      </c>
      <c r="G26" s="4">
        <v>141.292</v>
      </c>
      <c r="H26" s="4">
        <v>177.017</v>
      </c>
      <c r="I26" s="14">
        <f t="shared" si="0"/>
        <v>159.15449999999998</v>
      </c>
      <c r="K26" s="3">
        <f t="shared" si="1"/>
        <v>217.43398418181812</v>
      </c>
      <c r="M26" s="5">
        <v>8.4</v>
      </c>
      <c r="N26" s="5">
        <v>11.5</v>
      </c>
      <c r="O26" s="2">
        <f t="shared" si="2"/>
        <v>9.95</v>
      </c>
      <c r="Q26" s="5">
        <v>2.6</v>
      </c>
      <c r="R26" s="5">
        <v>2.6</v>
      </c>
      <c r="S26" s="1">
        <f t="shared" si="3"/>
        <v>2.6</v>
      </c>
      <c r="T26">
        <v>5.15</v>
      </c>
      <c r="V26" s="8">
        <v>154.552</v>
      </c>
      <c r="W26" s="8">
        <v>154.728</v>
      </c>
      <c r="X26" s="15">
        <f t="shared" si="4"/>
        <v>154.64</v>
      </c>
      <c r="Z26" s="3">
        <f t="shared" si="5"/>
        <v>2163.46814260909</v>
      </c>
      <c r="AA26" s="3">
        <f>I26*T26/E26</f>
        <v>1119.7850185363634</v>
      </c>
      <c r="AB26" s="12">
        <v>183</v>
      </c>
      <c r="AC26" s="12">
        <v>167</v>
      </c>
      <c r="AD26" s="12">
        <v>245</v>
      </c>
      <c r="AE26" s="12"/>
      <c r="AF26" s="13">
        <f t="shared" si="7"/>
        <v>198.33333333333334</v>
      </c>
      <c r="AH26" s="1">
        <f t="shared" si="8"/>
        <v>1.2825487152957409</v>
      </c>
      <c r="AI26" s="2">
        <f t="shared" si="9"/>
        <v>277.9105833333333</v>
      </c>
    </row>
    <row r="27" spans="1:35" ht="12.75">
      <c r="A27">
        <v>25</v>
      </c>
      <c r="B27" s="9" t="s">
        <v>31</v>
      </c>
      <c r="C27" s="5">
        <v>28.7</v>
      </c>
      <c r="D27" s="5">
        <v>69</v>
      </c>
      <c r="E27" s="16">
        <f t="shared" si="10"/>
        <v>0.8318966036916919</v>
      </c>
      <c r="G27" s="4">
        <v>299.845</v>
      </c>
      <c r="H27" s="4">
        <v>286.51</v>
      </c>
      <c r="I27" s="14">
        <f>AVERAGE(G27:H27)</f>
        <v>293.1775</v>
      </c>
      <c r="K27" s="3">
        <f t="shared" si="1"/>
        <v>352.4205997463768</v>
      </c>
      <c r="M27" s="5">
        <v>19.1</v>
      </c>
      <c r="N27" s="5">
        <v>14.9</v>
      </c>
      <c r="O27" s="2">
        <f>AVERAGE(M27:N27)</f>
        <v>17</v>
      </c>
      <c r="Q27" s="5">
        <v>2.3</v>
      </c>
      <c r="R27" s="5">
        <v>2.2</v>
      </c>
      <c r="S27" s="1">
        <f t="shared" si="3"/>
        <v>2.25</v>
      </c>
      <c r="T27">
        <v>4.2</v>
      </c>
      <c r="V27" s="8">
        <v>253.364</v>
      </c>
      <c r="W27" s="8">
        <v>243.648</v>
      </c>
      <c r="X27" s="15">
        <f t="shared" si="4"/>
        <v>248.506</v>
      </c>
      <c r="Z27" s="3">
        <f t="shared" si="5"/>
        <v>5991.150195688405</v>
      </c>
      <c r="AA27" s="3">
        <f t="shared" si="6"/>
        <v>1480.1665189347827</v>
      </c>
      <c r="AB27" s="12">
        <v>133</v>
      </c>
      <c r="AC27" s="12">
        <v>116</v>
      </c>
      <c r="AD27" s="12">
        <v>123</v>
      </c>
      <c r="AE27" s="12"/>
      <c r="AF27" s="13">
        <f t="shared" si="7"/>
        <v>124</v>
      </c>
      <c r="AH27" s="1">
        <f t="shared" si="8"/>
        <v>0.4989819159295953</v>
      </c>
      <c r="AI27" s="2">
        <f t="shared" si="9"/>
        <v>270.58875</v>
      </c>
    </row>
    <row r="28" spans="1:35" ht="12.75">
      <c r="A28">
        <v>26</v>
      </c>
      <c r="B28" t="s">
        <v>29</v>
      </c>
      <c r="C28" s="5">
        <v>49.7</v>
      </c>
      <c r="D28" s="5">
        <v>108</v>
      </c>
      <c r="E28" s="16">
        <f t="shared" si="10"/>
        <v>0.7519163423447257</v>
      </c>
      <c r="G28" s="4">
        <v>262.715</v>
      </c>
      <c r="H28" s="4">
        <v>246.274</v>
      </c>
      <c r="I28" s="14">
        <f t="shared" si="0"/>
        <v>254.4945</v>
      </c>
      <c r="K28" s="3">
        <f t="shared" si="1"/>
        <v>338.46118998611115</v>
      </c>
      <c r="M28" s="5">
        <v>13</v>
      </c>
      <c r="N28" s="5">
        <v>11</v>
      </c>
      <c r="O28" s="2">
        <f t="shared" si="2"/>
        <v>12</v>
      </c>
      <c r="Q28" s="5">
        <v>2</v>
      </c>
      <c r="R28" s="5">
        <v>2</v>
      </c>
      <c r="S28" s="1">
        <f t="shared" si="3"/>
        <v>2</v>
      </c>
      <c r="T28">
        <v>3.75</v>
      </c>
      <c r="V28" s="8">
        <v>226.96</v>
      </c>
      <c r="W28" s="8">
        <v>218.839</v>
      </c>
      <c r="X28" s="15">
        <f t="shared" si="4"/>
        <v>222.8995</v>
      </c>
      <c r="Z28" s="3">
        <f t="shared" si="5"/>
        <v>4061.5342798333336</v>
      </c>
      <c r="AA28" s="3">
        <f t="shared" si="6"/>
        <v>1269.2294624479168</v>
      </c>
      <c r="AB28" s="12">
        <v>228</v>
      </c>
      <c r="AC28" s="12">
        <v>173</v>
      </c>
      <c r="AD28" s="12">
        <v>210</v>
      </c>
      <c r="AE28" s="12">
        <v>258</v>
      </c>
      <c r="AF28" s="13">
        <f t="shared" si="7"/>
        <v>217.25</v>
      </c>
      <c r="AH28" s="1">
        <f t="shared" si="8"/>
        <v>0.9746544967575074</v>
      </c>
      <c r="AI28" s="2">
        <f t="shared" si="9"/>
        <v>344.49725</v>
      </c>
    </row>
    <row r="29" spans="1:35" ht="12.75">
      <c r="A29">
        <v>27</v>
      </c>
      <c r="B29" t="s">
        <v>5</v>
      </c>
      <c r="C29" s="5">
        <v>27.5</v>
      </c>
      <c r="D29" s="5">
        <v>29</v>
      </c>
      <c r="E29" s="16">
        <f t="shared" si="10"/>
        <v>0.3648946209499843</v>
      </c>
      <c r="G29" s="4">
        <v>100.537</v>
      </c>
      <c r="I29" s="14">
        <f t="shared" si="0"/>
        <v>100.537</v>
      </c>
      <c r="K29" s="3">
        <f t="shared" si="1"/>
        <v>275.5233818965517</v>
      </c>
      <c r="M29" s="5">
        <v>9.6</v>
      </c>
      <c r="O29" s="2">
        <f t="shared" si="2"/>
        <v>9.6</v>
      </c>
      <c r="Q29" s="5">
        <v>3.4</v>
      </c>
      <c r="R29" s="5">
        <v>2.9</v>
      </c>
      <c r="S29" s="1">
        <f t="shared" si="3"/>
        <v>3.15</v>
      </c>
      <c r="T29">
        <v>4.65</v>
      </c>
      <c r="V29" s="8">
        <v>46.068</v>
      </c>
      <c r="W29" s="8">
        <v>43.128</v>
      </c>
      <c r="X29" s="15">
        <f t="shared" si="4"/>
        <v>44.598</v>
      </c>
      <c r="Z29" s="3">
        <f t="shared" si="5"/>
        <v>2645.0244662068962</v>
      </c>
      <c r="AA29" s="3">
        <f>I29*T29/E29</f>
        <v>1281.1837258189655</v>
      </c>
      <c r="AB29" s="12">
        <v>36</v>
      </c>
      <c r="AC29" s="12">
        <v>53</v>
      </c>
      <c r="AD29" s="12"/>
      <c r="AE29" s="12"/>
      <c r="AF29" s="13">
        <f t="shared" si="7"/>
        <v>44.5</v>
      </c>
      <c r="AH29" s="1">
        <f t="shared" si="8"/>
        <v>0.9978025920444863</v>
      </c>
      <c r="AI29" s="2">
        <f t="shared" si="9"/>
        <v>94.7685</v>
      </c>
    </row>
    <row r="30" spans="1:28" ht="12.75">
      <c r="A30">
        <v>28</v>
      </c>
      <c r="B30" t="s">
        <v>1</v>
      </c>
      <c r="C30" s="5">
        <v>43.7</v>
      </c>
      <c r="D30" s="5">
        <v>70</v>
      </c>
      <c r="E30" s="16">
        <f t="shared" si="10"/>
        <v>0.5542666656109206</v>
      </c>
      <c r="G30" s="4">
        <v>139.973</v>
      </c>
      <c r="H30" s="4">
        <v>65.749</v>
      </c>
      <c r="I30" s="14">
        <f t="shared" si="0"/>
        <v>102.861</v>
      </c>
      <c r="K30" s="3">
        <f t="shared" si="1"/>
        <v>185.58034675714288</v>
      </c>
      <c r="M30" s="5">
        <v>8.6</v>
      </c>
      <c r="N30" s="5">
        <v>3.7</v>
      </c>
      <c r="O30" s="2">
        <f t="shared" si="2"/>
        <v>6.15</v>
      </c>
      <c r="Q30" s="5">
        <v>2.6</v>
      </c>
      <c r="R30" s="5">
        <v>2.6</v>
      </c>
      <c r="S30" s="1">
        <f t="shared" si="3"/>
        <v>2.6</v>
      </c>
      <c r="T30">
        <v>5.05</v>
      </c>
      <c r="V30" s="8">
        <v>102.339</v>
      </c>
      <c r="W30" s="8">
        <v>93.589</v>
      </c>
      <c r="X30" s="15">
        <f t="shared" si="4"/>
        <v>97.964</v>
      </c>
      <c r="Z30" s="3">
        <f t="shared" si="5"/>
        <v>1141.3191325564287</v>
      </c>
      <c r="AA30" s="3">
        <f t="shared" si="6"/>
        <v>937.1807511235713</v>
      </c>
      <c r="AB30" s="20" t="s">
        <v>70</v>
      </c>
    </row>
    <row r="31" spans="1:35" ht="12.75">
      <c r="A31">
        <v>29</v>
      </c>
      <c r="B31" s="6" t="s">
        <v>4</v>
      </c>
      <c r="C31" s="5">
        <v>59.6</v>
      </c>
      <c r="D31" s="5">
        <v>126</v>
      </c>
      <c r="E31" s="16">
        <f t="shared" si="10"/>
        <v>0.7315204012911917</v>
      </c>
      <c r="G31" s="4">
        <v>185.905</v>
      </c>
      <c r="H31" s="4">
        <v>177.514</v>
      </c>
      <c r="I31" s="14">
        <f t="shared" si="0"/>
        <v>181.7095</v>
      </c>
      <c r="K31" s="3">
        <f t="shared" si="1"/>
        <v>248.39977077777772</v>
      </c>
      <c r="M31" s="5">
        <v>11</v>
      </c>
      <c r="N31" s="5">
        <v>10.3</v>
      </c>
      <c r="O31" s="2">
        <f t="shared" si="2"/>
        <v>10.65</v>
      </c>
      <c r="Q31" s="5">
        <v>2.9</v>
      </c>
      <c r="R31" s="5">
        <v>2.5</v>
      </c>
      <c r="S31" s="1">
        <f t="shared" si="3"/>
        <v>2.7</v>
      </c>
      <c r="T31">
        <v>5.05</v>
      </c>
      <c r="V31" s="8">
        <v>234.009</v>
      </c>
      <c r="W31" s="8">
        <v>194.23</v>
      </c>
      <c r="X31" s="15">
        <f t="shared" si="4"/>
        <v>214.1195</v>
      </c>
      <c r="Z31" s="3">
        <f t="shared" si="5"/>
        <v>2645.457558783333</v>
      </c>
      <c r="AA31" s="3">
        <f t="shared" si="6"/>
        <v>1254.4188424277775</v>
      </c>
      <c r="AB31" s="12">
        <v>95</v>
      </c>
      <c r="AC31" s="12">
        <v>112</v>
      </c>
      <c r="AD31" s="12">
        <v>161</v>
      </c>
      <c r="AE31" s="12"/>
      <c r="AF31" s="13">
        <f t="shared" si="7"/>
        <v>122.66666666666667</v>
      </c>
      <c r="AH31" s="1">
        <f t="shared" si="8"/>
        <v>0.5728888152021029</v>
      </c>
      <c r="AI31" s="2">
        <f t="shared" si="9"/>
        <v>213.52141666666665</v>
      </c>
    </row>
    <row r="32" spans="1:35" ht="12.75">
      <c r="A32">
        <v>30</v>
      </c>
      <c r="B32" t="s">
        <v>3</v>
      </c>
      <c r="C32" s="5">
        <v>45.2</v>
      </c>
      <c r="D32" s="5">
        <v>62</v>
      </c>
      <c r="E32" s="16">
        <f t="shared" si="10"/>
        <v>0.47463024772636797</v>
      </c>
      <c r="G32" s="4">
        <v>126.965</v>
      </c>
      <c r="H32" s="4">
        <v>134.439</v>
      </c>
      <c r="I32" s="14">
        <f t="shared" si="0"/>
        <v>130.702</v>
      </c>
      <c r="K32" s="3">
        <f t="shared" si="1"/>
        <v>275.3764654193549</v>
      </c>
      <c r="M32" s="5">
        <v>10.2</v>
      </c>
      <c r="N32" s="5">
        <v>9.5</v>
      </c>
      <c r="O32" s="2">
        <f t="shared" si="2"/>
        <v>9.85</v>
      </c>
      <c r="Q32" s="5">
        <v>2.7</v>
      </c>
      <c r="S32" s="1">
        <f t="shared" si="3"/>
        <v>2.7</v>
      </c>
      <c r="T32">
        <v>5.2</v>
      </c>
      <c r="V32" s="8">
        <v>77.018</v>
      </c>
      <c r="W32" s="8">
        <v>77.924</v>
      </c>
      <c r="X32" s="15">
        <f t="shared" si="4"/>
        <v>77.471</v>
      </c>
      <c r="Z32" s="3">
        <f t="shared" si="5"/>
        <v>2712.4581843806454</v>
      </c>
      <c r="AA32" s="3">
        <f t="shared" si="6"/>
        <v>1431.9576201806453</v>
      </c>
      <c r="AB32" s="12">
        <v>95</v>
      </c>
      <c r="AC32" s="12">
        <v>86</v>
      </c>
      <c r="AD32" s="12">
        <v>59</v>
      </c>
      <c r="AE32" s="12">
        <v>64</v>
      </c>
      <c r="AF32" s="13">
        <f t="shared" si="7"/>
        <v>76</v>
      </c>
      <c r="AH32" s="1">
        <f t="shared" si="8"/>
        <v>0.9810122497450658</v>
      </c>
      <c r="AI32" s="2">
        <f t="shared" si="9"/>
        <v>141.351</v>
      </c>
    </row>
    <row r="33" spans="1:28" ht="12.75">
      <c r="A33">
        <v>31</v>
      </c>
      <c r="B33" t="s">
        <v>2</v>
      </c>
      <c r="C33" s="5">
        <v>63.2</v>
      </c>
      <c r="D33" s="5">
        <v>61</v>
      </c>
      <c r="E33" s="16">
        <f t="shared" si="10"/>
        <v>0.33397573474661646</v>
      </c>
      <c r="G33" s="4">
        <v>92.257</v>
      </c>
      <c r="H33" s="4">
        <v>91.173</v>
      </c>
      <c r="I33" s="14">
        <f t="shared" si="0"/>
        <v>91.715</v>
      </c>
      <c r="K33" s="3">
        <f t="shared" si="1"/>
        <v>274.6157593442623</v>
      </c>
      <c r="M33" s="5">
        <v>9.7</v>
      </c>
      <c r="N33" s="5">
        <v>9</v>
      </c>
      <c r="O33" s="2">
        <f t="shared" si="2"/>
        <v>9.35</v>
      </c>
      <c r="Q33" s="5">
        <v>4.1</v>
      </c>
      <c r="R33" s="5">
        <v>4.1</v>
      </c>
      <c r="S33" s="1">
        <f t="shared" si="3"/>
        <v>4.1</v>
      </c>
      <c r="V33" s="8">
        <v>48.146</v>
      </c>
      <c r="W33" s="8">
        <v>45.356</v>
      </c>
      <c r="X33" s="15">
        <f t="shared" si="4"/>
        <v>46.751000000000005</v>
      </c>
      <c r="Z33" s="3">
        <f t="shared" si="5"/>
        <v>2567.657349868852</v>
      </c>
      <c r="AA33" s="3">
        <f t="shared" si="6"/>
        <v>0</v>
      </c>
      <c r="AB33" s="20" t="s">
        <v>70</v>
      </c>
    </row>
    <row r="34" spans="1:28" ht="12.75">
      <c r="A34">
        <v>32</v>
      </c>
      <c r="B34" t="s">
        <v>52</v>
      </c>
      <c r="C34" s="5">
        <v>45.5</v>
      </c>
      <c r="D34" s="5">
        <v>68</v>
      </c>
      <c r="E34" s="16">
        <f t="shared" si="10"/>
        <v>0.5171299288946348</v>
      </c>
      <c r="G34" s="4">
        <v>127.676</v>
      </c>
      <c r="H34" s="4">
        <v>92.356</v>
      </c>
      <c r="I34" s="14">
        <f t="shared" si="0"/>
        <v>110.01599999999999</v>
      </c>
      <c r="K34" s="3">
        <f t="shared" si="1"/>
        <v>212.74343999999996</v>
      </c>
      <c r="M34" s="5">
        <v>6.5</v>
      </c>
      <c r="N34" s="5">
        <v>5.2</v>
      </c>
      <c r="O34" s="2">
        <f t="shared" si="2"/>
        <v>5.85</v>
      </c>
      <c r="Q34" s="5">
        <v>2.7</v>
      </c>
      <c r="S34" s="1">
        <f t="shared" si="3"/>
        <v>2.7</v>
      </c>
      <c r="T34">
        <v>5.1</v>
      </c>
      <c r="V34" s="8">
        <v>104.763</v>
      </c>
      <c r="W34" s="8">
        <v>83.218</v>
      </c>
      <c r="X34" s="15">
        <f t="shared" si="4"/>
        <v>93.9905</v>
      </c>
      <c r="Z34" s="3">
        <f t="shared" si="5"/>
        <v>1244.5491239999997</v>
      </c>
      <c r="AA34" s="3">
        <f t="shared" si="6"/>
        <v>1084.9915439999997</v>
      </c>
      <c r="AB34" s="20" t="s">
        <v>70</v>
      </c>
    </row>
    <row r="35" spans="1:35" ht="12.75">
      <c r="A35">
        <v>33</v>
      </c>
      <c r="B35" t="s">
        <v>0</v>
      </c>
      <c r="C35" s="5">
        <v>54</v>
      </c>
      <c r="D35" s="5">
        <v>63</v>
      </c>
      <c r="E35" s="16">
        <f t="shared" si="10"/>
        <v>0.40369088811995385</v>
      </c>
      <c r="G35" s="4">
        <v>98.905</v>
      </c>
      <c r="H35" s="4">
        <v>119.047</v>
      </c>
      <c r="I35" s="14">
        <f t="shared" si="0"/>
        <v>108.976</v>
      </c>
      <c r="K35" s="3">
        <f t="shared" si="1"/>
        <v>269.94912</v>
      </c>
      <c r="M35" s="5">
        <v>7.9</v>
      </c>
      <c r="N35" s="5">
        <v>10.2</v>
      </c>
      <c r="O35" s="2">
        <f t="shared" si="2"/>
        <v>9.05</v>
      </c>
      <c r="Q35" s="5">
        <v>3.5</v>
      </c>
      <c r="R35" s="5">
        <v>3.2</v>
      </c>
      <c r="S35" s="1">
        <f t="shared" si="3"/>
        <v>3.35</v>
      </c>
      <c r="T35">
        <v>3.3</v>
      </c>
      <c r="V35" s="8">
        <v>64.782</v>
      </c>
      <c r="W35" s="8">
        <v>78.007</v>
      </c>
      <c r="X35" s="15">
        <f t="shared" si="4"/>
        <v>71.3945</v>
      </c>
      <c r="Z35" s="3">
        <f t="shared" si="5"/>
        <v>2443.039536</v>
      </c>
      <c r="AA35" s="3">
        <f t="shared" si="6"/>
        <v>890.832096</v>
      </c>
      <c r="AB35" s="12">
        <v>69</v>
      </c>
      <c r="AC35" s="12">
        <v>46</v>
      </c>
      <c r="AD35" s="12"/>
      <c r="AE35" s="12"/>
      <c r="AF35" s="13">
        <f t="shared" si="7"/>
        <v>57.5</v>
      </c>
      <c r="AH35" s="1">
        <f t="shared" si="8"/>
        <v>0.8053841682482545</v>
      </c>
      <c r="AI35" s="2">
        <f t="shared" si="9"/>
        <v>111.988</v>
      </c>
    </row>
    <row r="36" spans="1:35" ht="12.75">
      <c r="A36">
        <v>34</v>
      </c>
      <c r="B36" t="s">
        <v>0</v>
      </c>
      <c r="C36" s="5">
        <v>48</v>
      </c>
      <c r="D36" s="5">
        <v>51</v>
      </c>
      <c r="E36" s="16">
        <f t="shared" si="10"/>
        <v>0.36764705882352944</v>
      </c>
      <c r="G36" s="4">
        <v>106.324</v>
      </c>
      <c r="H36" s="4">
        <v>116.081</v>
      </c>
      <c r="I36" s="14">
        <f t="shared" si="0"/>
        <v>111.2025</v>
      </c>
      <c r="K36" s="3">
        <f aca="true" t="shared" si="11" ref="K36:K55">I36/E36</f>
        <v>302.4708</v>
      </c>
      <c r="M36" s="5">
        <v>8.1</v>
      </c>
      <c r="N36" s="5">
        <v>9.6</v>
      </c>
      <c r="O36" s="2">
        <f t="shared" si="2"/>
        <v>8.85</v>
      </c>
      <c r="Q36" s="5">
        <v>3</v>
      </c>
      <c r="R36" s="5">
        <v>3.1</v>
      </c>
      <c r="S36" s="1">
        <f t="shared" si="3"/>
        <v>3.05</v>
      </c>
      <c r="T36">
        <v>6.65</v>
      </c>
      <c r="V36" s="8">
        <v>50.258</v>
      </c>
      <c r="W36" s="8">
        <v>57.046</v>
      </c>
      <c r="X36" s="15">
        <f t="shared" si="4"/>
        <v>53.652</v>
      </c>
      <c r="Z36" s="3">
        <f aca="true" t="shared" si="12" ref="Z36:Z55">I36*O36/E36</f>
        <v>2676.86658</v>
      </c>
      <c r="AA36" s="3">
        <f aca="true" t="shared" si="13" ref="AA36:AA46">I36*T36/E36</f>
        <v>2011.4308199999998</v>
      </c>
      <c r="AB36" s="12">
        <v>55</v>
      </c>
      <c r="AC36" s="12">
        <v>50</v>
      </c>
      <c r="AD36" s="12"/>
      <c r="AE36" s="12"/>
      <c r="AF36" s="13">
        <f t="shared" si="7"/>
        <v>52.5</v>
      </c>
      <c r="AH36" s="1">
        <f t="shared" si="8"/>
        <v>0.9785282934466563</v>
      </c>
      <c r="AI36" s="2">
        <f t="shared" si="9"/>
        <v>108.10125</v>
      </c>
    </row>
    <row r="37" spans="1:35" ht="12.75">
      <c r="A37">
        <v>35</v>
      </c>
      <c r="B37" t="s">
        <v>50</v>
      </c>
      <c r="C37" s="5">
        <v>38.1</v>
      </c>
      <c r="D37" s="5">
        <v>91</v>
      </c>
      <c r="E37" s="16">
        <f t="shared" si="10"/>
        <v>0.8264537867022678</v>
      </c>
      <c r="G37" s="4">
        <v>270.599</v>
      </c>
      <c r="H37" s="4">
        <v>272.405</v>
      </c>
      <c r="I37" s="14">
        <f t="shared" si="0"/>
        <v>271.50199999999995</v>
      </c>
      <c r="K37" s="3">
        <f t="shared" si="11"/>
        <v>328.5144364615384</v>
      </c>
      <c r="M37" s="5">
        <v>14.7</v>
      </c>
      <c r="N37" s="5">
        <v>17</v>
      </c>
      <c r="O37" s="2">
        <f t="shared" si="2"/>
        <v>15.85</v>
      </c>
      <c r="Q37" s="5">
        <v>2</v>
      </c>
      <c r="R37" s="5">
        <v>2.2</v>
      </c>
      <c r="S37" s="1">
        <f t="shared" si="3"/>
        <v>2.1</v>
      </c>
      <c r="T37">
        <v>3.7</v>
      </c>
      <c r="V37" s="8">
        <v>236.191</v>
      </c>
      <c r="W37" s="8">
        <v>225.572</v>
      </c>
      <c r="X37" s="15">
        <f t="shared" si="4"/>
        <v>230.88150000000002</v>
      </c>
      <c r="Z37" s="3">
        <f t="shared" si="12"/>
        <v>5206.953817915383</v>
      </c>
      <c r="AA37" s="3">
        <f t="shared" si="13"/>
        <v>1215.503414907692</v>
      </c>
      <c r="AB37" s="12">
        <v>129</v>
      </c>
      <c r="AC37" s="12">
        <v>195</v>
      </c>
      <c r="AD37" s="12">
        <v>131</v>
      </c>
      <c r="AE37" s="12">
        <v>222</v>
      </c>
      <c r="AF37" s="13">
        <f t="shared" si="7"/>
        <v>169.25</v>
      </c>
      <c r="AH37" s="1">
        <f t="shared" si="8"/>
        <v>0.7330600329606313</v>
      </c>
      <c r="AI37" s="2">
        <f t="shared" si="9"/>
        <v>305.001</v>
      </c>
    </row>
    <row r="38" spans="1:35" ht="12.75">
      <c r="A38">
        <v>36</v>
      </c>
      <c r="B38" t="s">
        <v>1</v>
      </c>
      <c r="C38" s="5">
        <v>37</v>
      </c>
      <c r="D38" s="5">
        <v>68</v>
      </c>
      <c r="E38" s="16">
        <f t="shared" si="10"/>
        <v>0.6359300476947536</v>
      </c>
      <c r="G38" s="4">
        <v>195.292</v>
      </c>
      <c r="H38" s="4">
        <v>194.104</v>
      </c>
      <c r="I38" s="14">
        <f t="shared" si="0"/>
        <v>194.698</v>
      </c>
      <c r="K38" s="3">
        <f t="shared" si="11"/>
        <v>306.162605</v>
      </c>
      <c r="M38" s="5">
        <v>17.6</v>
      </c>
      <c r="N38" s="5">
        <v>16.2</v>
      </c>
      <c r="O38" s="2">
        <f t="shared" si="2"/>
        <v>16.9</v>
      </c>
      <c r="Q38" s="5">
        <v>2.4</v>
      </c>
      <c r="R38" s="5">
        <v>2.4</v>
      </c>
      <c r="S38" s="1">
        <f t="shared" si="3"/>
        <v>2.4</v>
      </c>
      <c r="T38">
        <v>4.5</v>
      </c>
      <c r="V38" s="8">
        <v>148.014</v>
      </c>
      <c r="W38" s="8">
        <v>167.356</v>
      </c>
      <c r="X38" s="15">
        <f t="shared" si="4"/>
        <v>157.685</v>
      </c>
      <c r="Z38" s="3">
        <f t="shared" si="12"/>
        <v>5174.148024499999</v>
      </c>
      <c r="AA38" s="3">
        <f t="shared" si="13"/>
        <v>1377.7317225000002</v>
      </c>
      <c r="AB38" s="12">
        <v>172</v>
      </c>
      <c r="AC38" s="12">
        <v>142</v>
      </c>
      <c r="AD38" s="12"/>
      <c r="AE38" s="12"/>
      <c r="AF38" s="13">
        <f t="shared" si="7"/>
        <v>157</v>
      </c>
      <c r="AH38" s="1">
        <f t="shared" si="8"/>
        <v>0.9956558962488505</v>
      </c>
      <c r="AI38" s="2">
        <f t="shared" si="9"/>
        <v>254.349</v>
      </c>
    </row>
    <row r="39" spans="1:35" ht="12.75">
      <c r="A39">
        <v>37</v>
      </c>
      <c r="B39" t="s">
        <v>51</v>
      </c>
      <c r="C39" s="5">
        <v>47</v>
      </c>
      <c r="D39" s="5">
        <v>80</v>
      </c>
      <c r="E39" s="16">
        <f t="shared" si="10"/>
        <v>0.5889715085032762</v>
      </c>
      <c r="G39" s="4">
        <v>102.194</v>
      </c>
      <c r="H39" s="4">
        <v>90.476</v>
      </c>
      <c r="I39" s="14">
        <f t="shared" si="0"/>
        <v>96.33500000000001</v>
      </c>
      <c r="K39" s="3">
        <f t="shared" si="11"/>
        <v>163.564788125</v>
      </c>
      <c r="M39" s="5">
        <v>13.4</v>
      </c>
      <c r="N39" s="5">
        <v>10</v>
      </c>
      <c r="O39" s="2">
        <f t="shared" si="2"/>
        <v>11.7</v>
      </c>
      <c r="Q39" s="5">
        <v>3.3</v>
      </c>
      <c r="R39" s="5">
        <v>3.8</v>
      </c>
      <c r="S39" s="1">
        <f t="shared" si="3"/>
        <v>3.55</v>
      </c>
      <c r="T39">
        <v>5.25</v>
      </c>
      <c r="V39" s="8">
        <v>104.925</v>
      </c>
      <c r="W39" s="8">
        <v>95.641</v>
      </c>
      <c r="X39" s="15">
        <f t="shared" si="4"/>
        <v>100.283</v>
      </c>
      <c r="Z39" s="3">
        <f t="shared" si="12"/>
        <v>1913.7080210625</v>
      </c>
      <c r="AA39" s="3">
        <f t="shared" si="13"/>
        <v>858.71513765625</v>
      </c>
      <c r="AB39" s="12">
        <v>110</v>
      </c>
      <c r="AC39" s="12">
        <v>141</v>
      </c>
      <c r="AD39" s="12"/>
      <c r="AE39" s="12"/>
      <c r="AF39" s="13">
        <f t="shared" si="7"/>
        <v>125.5</v>
      </c>
      <c r="AH39" s="1">
        <f t="shared" si="8"/>
        <v>1.251458372804962</v>
      </c>
      <c r="AI39" s="2">
        <f t="shared" si="9"/>
        <v>173.66750000000002</v>
      </c>
    </row>
    <row r="40" spans="1:35" ht="12.75">
      <c r="A40">
        <v>38</v>
      </c>
      <c r="B40" s="6" t="s">
        <v>4</v>
      </c>
      <c r="C40" s="5">
        <v>48.6</v>
      </c>
      <c r="D40" s="5">
        <v>88</v>
      </c>
      <c r="E40" s="16">
        <f t="shared" si="10"/>
        <v>0.6265396499921683</v>
      </c>
      <c r="G40" s="4">
        <v>142.863</v>
      </c>
      <c r="H40" s="4">
        <v>136.154</v>
      </c>
      <c r="I40" s="14">
        <f t="shared" si="0"/>
        <v>139.5085</v>
      </c>
      <c r="K40" s="3">
        <f t="shared" si="11"/>
        <v>222.6650779431818</v>
      </c>
      <c r="M40" s="5">
        <v>11.8</v>
      </c>
      <c r="N40" s="5">
        <v>11.3</v>
      </c>
      <c r="O40" s="2">
        <f t="shared" si="2"/>
        <v>11.55</v>
      </c>
      <c r="Q40" s="5">
        <v>3.4</v>
      </c>
      <c r="R40" s="5">
        <v>3.4</v>
      </c>
      <c r="S40" s="1">
        <f t="shared" si="3"/>
        <v>3.4</v>
      </c>
      <c r="T40">
        <v>6.9</v>
      </c>
      <c r="V40" s="8">
        <v>151.899</v>
      </c>
      <c r="W40" s="8">
        <v>161.597</v>
      </c>
      <c r="X40" s="15">
        <f t="shared" si="4"/>
        <v>156.748</v>
      </c>
      <c r="Z40" s="3">
        <f t="shared" si="12"/>
        <v>2571.78165024375</v>
      </c>
      <c r="AA40" s="3">
        <f t="shared" si="13"/>
        <v>1536.3890378079545</v>
      </c>
      <c r="AB40" s="12">
        <v>150</v>
      </c>
      <c r="AC40" s="12">
        <v>163</v>
      </c>
      <c r="AD40" s="12"/>
      <c r="AE40" s="12"/>
      <c r="AF40" s="13">
        <f t="shared" si="7"/>
        <v>156.5</v>
      </c>
      <c r="AH40" s="1">
        <f t="shared" si="8"/>
        <v>0.9984178426518999</v>
      </c>
      <c r="AI40" s="2">
        <f t="shared" si="9"/>
        <v>226.25425</v>
      </c>
    </row>
    <row r="41" spans="1:28" ht="12.75">
      <c r="A41">
        <v>39</v>
      </c>
      <c r="B41" t="s">
        <v>32</v>
      </c>
      <c r="C41" s="5">
        <v>41.2</v>
      </c>
      <c r="D41" s="5">
        <v>62</v>
      </c>
      <c r="E41" s="16">
        <f t="shared" si="10"/>
        <v>0.5207108543017435</v>
      </c>
      <c r="G41" s="4">
        <v>91.952</v>
      </c>
      <c r="H41" s="4">
        <v>121.707</v>
      </c>
      <c r="I41" s="14">
        <f t="shared" si="0"/>
        <v>106.8295</v>
      </c>
      <c r="K41" s="3">
        <f t="shared" si="11"/>
        <v>205.16088558064519</v>
      </c>
      <c r="M41" s="5">
        <v>7.6</v>
      </c>
      <c r="N41" s="5">
        <v>10</v>
      </c>
      <c r="O41" s="2">
        <f t="shared" si="2"/>
        <v>8.8</v>
      </c>
      <c r="Q41" s="5">
        <v>3.9</v>
      </c>
      <c r="R41" s="5">
        <v>3.5</v>
      </c>
      <c r="S41" s="1">
        <f t="shared" si="3"/>
        <v>3.7</v>
      </c>
      <c r="T41">
        <v>3.45</v>
      </c>
      <c r="V41" s="8">
        <v>100.08</v>
      </c>
      <c r="W41" s="8">
        <v>86.124</v>
      </c>
      <c r="X41" s="15">
        <f t="shared" si="4"/>
        <v>93.102</v>
      </c>
      <c r="Z41" s="3">
        <f t="shared" si="12"/>
        <v>1805.4157931096777</v>
      </c>
      <c r="AA41" s="3">
        <f t="shared" si="13"/>
        <v>707.805055253226</v>
      </c>
      <c r="AB41" s="20" t="s">
        <v>70</v>
      </c>
    </row>
    <row r="42" spans="1:35" ht="12.75">
      <c r="A42">
        <v>40</v>
      </c>
      <c r="B42" s="10" t="s">
        <v>33</v>
      </c>
      <c r="C42" s="5">
        <v>44.8</v>
      </c>
      <c r="D42" s="5">
        <v>86</v>
      </c>
      <c r="E42" s="16">
        <f t="shared" si="10"/>
        <v>0.6642362827483935</v>
      </c>
      <c r="G42" s="4">
        <v>201.715</v>
      </c>
      <c r="H42" s="4">
        <v>198.669</v>
      </c>
      <c r="I42" s="14">
        <f t="shared" si="0"/>
        <v>200.192</v>
      </c>
      <c r="K42" s="3">
        <f t="shared" si="11"/>
        <v>301.3867281860465</v>
      </c>
      <c r="M42" s="5">
        <v>11.7</v>
      </c>
      <c r="N42" s="5">
        <v>10.9</v>
      </c>
      <c r="O42" s="2">
        <f t="shared" si="2"/>
        <v>11.3</v>
      </c>
      <c r="Q42" s="5">
        <v>2.6</v>
      </c>
      <c r="R42" s="5">
        <v>2.4</v>
      </c>
      <c r="S42" s="1">
        <f t="shared" si="3"/>
        <v>2.5</v>
      </c>
      <c r="T42">
        <v>4.55</v>
      </c>
      <c r="V42" s="8">
        <v>158.921</v>
      </c>
      <c r="W42" s="8">
        <v>179.33</v>
      </c>
      <c r="X42" s="15">
        <f t="shared" si="4"/>
        <v>169.1255</v>
      </c>
      <c r="Z42" s="3">
        <f t="shared" si="12"/>
        <v>3405.6700285023257</v>
      </c>
      <c r="AA42" s="3">
        <f t="shared" si="13"/>
        <v>1371.3096132465116</v>
      </c>
      <c r="AB42" s="12">
        <v>229</v>
      </c>
      <c r="AC42" s="12">
        <v>204</v>
      </c>
      <c r="AD42" s="12"/>
      <c r="AE42" s="12"/>
      <c r="AF42" s="13">
        <f t="shared" si="7"/>
        <v>216.5</v>
      </c>
      <c r="AH42" s="1">
        <f t="shared" si="8"/>
        <v>1.2801144712062937</v>
      </c>
      <c r="AI42" s="2">
        <f t="shared" si="9"/>
        <v>316.596</v>
      </c>
    </row>
    <row r="43" spans="1:35" ht="12.75">
      <c r="A43">
        <v>41</v>
      </c>
      <c r="B43" s="10" t="s">
        <v>33</v>
      </c>
      <c r="C43" s="5">
        <v>26.8</v>
      </c>
      <c r="D43" s="5">
        <v>52</v>
      </c>
      <c r="E43" s="16">
        <f t="shared" si="10"/>
        <v>0.6713835665960853</v>
      </c>
      <c r="G43" s="4">
        <v>202.914</v>
      </c>
      <c r="I43" s="14">
        <f t="shared" si="0"/>
        <v>202.914</v>
      </c>
      <c r="K43" s="3">
        <f t="shared" si="11"/>
        <v>302.2325986153846</v>
      </c>
      <c r="M43" s="5">
        <v>12.4</v>
      </c>
      <c r="O43" s="2">
        <f t="shared" si="2"/>
        <v>12.4</v>
      </c>
      <c r="Q43" s="5">
        <v>2.5</v>
      </c>
      <c r="S43" s="1">
        <f t="shared" si="3"/>
        <v>2.5</v>
      </c>
      <c r="T43">
        <v>4.7</v>
      </c>
      <c r="V43" s="8">
        <v>174.659</v>
      </c>
      <c r="W43" s="8">
        <v>167.339</v>
      </c>
      <c r="X43" s="15">
        <f t="shared" si="4"/>
        <v>170.999</v>
      </c>
      <c r="Z43" s="3">
        <f t="shared" si="12"/>
        <v>3747.684222830769</v>
      </c>
      <c r="AA43" s="3">
        <f t="shared" si="13"/>
        <v>1420.4932134923076</v>
      </c>
      <c r="AB43" s="12">
        <v>140</v>
      </c>
      <c r="AC43" s="12">
        <v>145</v>
      </c>
      <c r="AD43" s="12">
        <v>125</v>
      </c>
      <c r="AE43" s="12"/>
      <c r="AF43" s="13">
        <f t="shared" si="7"/>
        <v>136.66666666666666</v>
      </c>
      <c r="AH43" s="1">
        <f t="shared" si="8"/>
        <v>0.7992249467345812</v>
      </c>
      <c r="AI43" s="2">
        <f t="shared" si="9"/>
        <v>238.12366666666665</v>
      </c>
    </row>
    <row r="44" spans="1:35" ht="12.75">
      <c r="A44">
        <v>42</v>
      </c>
      <c r="B44" t="s">
        <v>1</v>
      </c>
      <c r="C44" s="5">
        <v>39.2</v>
      </c>
      <c r="D44" s="5">
        <v>73</v>
      </c>
      <c r="E44" s="16">
        <f t="shared" si="10"/>
        <v>0.6443753972177106</v>
      </c>
      <c r="G44" s="4">
        <v>204.547</v>
      </c>
      <c r="I44" s="14">
        <f t="shared" si="0"/>
        <v>204.547</v>
      </c>
      <c r="K44" s="3">
        <f t="shared" si="11"/>
        <v>317.43452789041095</v>
      </c>
      <c r="M44" s="5">
        <v>12.6</v>
      </c>
      <c r="O44" s="2">
        <f t="shared" si="2"/>
        <v>12.6</v>
      </c>
      <c r="Q44" s="5">
        <v>2.2</v>
      </c>
      <c r="S44" s="1">
        <f t="shared" si="3"/>
        <v>2.2</v>
      </c>
      <c r="T44">
        <v>4.1</v>
      </c>
      <c r="V44" s="8">
        <v>138.636</v>
      </c>
      <c r="W44" s="8">
        <v>161.774</v>
      </c>
      <c r="X44" s="15">
        <f t="shared" si="4"/>
        <v>150.20499999999998</v>
      </c>
      <c r="Z44" s="3">
        <f t="shared" si="12"/>
        <v>3999.6750514191776</v>
      </c>
      <c r="AA44" s="3">
        <f t="shared" si="13"/>
        <v>1301.4815643506847</v>
      </c>
      <c r="AB44" s="12">
        <v>142</v>
      </c>
      <c r="AC44" s="12">
        <v>140</v>
      </c>
      <c r="AD44" s="12"/>
      <c r="AE44" s="12"/>
      <c r="AF44" s="13">
        <f t="shared" si="7"/>
        <v>141</v>
      </c>
      <c r="AH44" s="1">
        <f t="shared" si="8"/>
        <v>0.9387170866482475</v>
      </c>
      <c r="AI44" s="2">
        <f t="shared" si="9"/>
        <v>243.2735</v>
      </c>
    </row>
    <row r="45" spans="1:28" ht="12.75">
      <c r="A45">
        <v>43</v>
      </c>
      <c r="B45" t="s">
        <v>0</v>
      </c>
      <c r="C45" s="5">
        <v>48</v>
      </c>
      <c r="D45" s="5">
        <v>53</v>
      </c>
      <c r="E45" s="16">
        <f t="shared" si="10"/>
        <v>0.3820645905420992</v>
      </c>
      <c r="G45" s="4">
        <v>119.509</v>
      </c>
      <c r="H45" s="4">
        <v>116.828</v>
      </c>
      <c r="I45" s="14">
        <f t="shared" si="0"/>
        <v>118.1685</v>
      </c>
      <c r="K45" s="3">
        <f t="shared" si="11"/>
        <v>309.2893267924528</v>
      </c>
      <c r="M45" s="5">
        <v>10.7</v>
      </c>
      <c r="N45" s="5">
        <v>9.2</v>
      </c>
      <c r="O45" s="2">
        <f t="shared" si="2"/>
        <v>9.95</v>
      </c>
      <c r="Q45" s="5">
        <v>2.8</v>
      </c>
      <c r="R45" s="5">
        <v>2.9</v>
      </c>
      <c r="S45" s="1">
        <f t="shared" si="3"/>
        <v>2.8499999999999996</v>
      </c>
      <c r="T45">
        <v>5.85</v>
      </c>
      <c r="V45" s="8">
        <v>68.816</v>
      </c>
      <c r="W45" s="8">
        <v>52.756</v>
      </c>
      <c r="X45" s="15">
        <f t="shared" si="4"/>
        <v>60.786</v>
      </c>
      <c r="Z45" s="3">
        <f t="shared" si="12"/>
        <v>3077.4288015849056</v>
      </c>
      <c r="AA45" s="3">
        <f t="shared" si="13"/>
        <v>1809.342561735849</v>
      </c>
      <c r="AB45" s="20" t="s">
        <v>70</v>
      </c>
    </row>
    <row r="46" spans="1:35" ht="12.75">
      <c r="A46">
        <v>45</v>
      </c>
      <c r="B46" t="s">
        <v>46</v>
      </c>
      <c r="C46" s="5">
        <v>43.8</v>
      </c>
      <c r="D46" s="5">
        <v>93</v>
      </c>
      <c r="E46" s="16">
        <f t="shared" si="10"/>
        <v>0.7347016163435561</v>
      </c>
      <c r="G46" s="4">
        <v>211.95</v>
      </c>
      <c r="H46" s="4">
        <v>189.6</v>
      </c>
      <c r="I46" s="14">
        <f t="shared" si="0"/>
        <v>200.77499999999998</v>
      </c>
      <c r="K46" s="3">
        <f t="shared" si="11"/>
        <v>273.2742048387096</v>
      </c>
      <c r="M46" s="5">
        <v>17.6</v>
      </c>
      <c r="N46" s="5">
        <v>14.4</v>
      </c>
      <c r="O46" s="2">
        <f t="shared" si="2"/>
        <v>16</v>
      </c>
      <c r="Q46" s="5">
        <v>2.2</v>
      </c>
      <c r="R46" s="5">
        <v>2.3</v>
      </c>
      <c r="S46" s="1">
        <f t="shared" si="3"/>
        <v>2.25</v>
      </c>
      <c r="T46">
        <v>4.3</v>
      </c>
      <c r="V46" s="8">
        <v>186.247</v>
      </c>
      <c r="W46" s="8">
        <v>191.699</v>
      </c>
      <c r="X46" s="15">
        <f t="shared" si="4"/>
        <v>188.973</v>
      </c>
      <c r="Z46" s="3">
        <f t="shared" si="12"/>
        <v>4372.387277419353</v>
      </c>
      <c r="AA46" s="3">
        <f t="shared" si="13"/>
        <v>1175.0790808064512</v>
      </c>
      <c r="AB46" s="12">
        <v>150</v>
      </c>
      <c r="AC46" s="12">
        <v>141</v>
      </c>
      <c r="AD46" s="12"/>
      <c r="AE46" s="12"/>
      <c r="AF46" s="13">
        <f t="shared" si="7"/>
        <v>145.5</v>
      </c>
      <c r="AH46" s="1">
        <f t="shared" si="8"/>
        <v>0.7699512628788239</v>
      </c>
      <c r="AI46" s="2">
        <f t="shared" si="9"/>
        <v>245.8875</v>
      </c>
    </row>
    <row r="47" spans="1:35" ht="12.75">
      <c r="A47">
        <v>46</v>
      </c>
      <c r="B47" t="s">
        <v>26</v>
      </c>
      <c r="C47" s="5">
        <v>68</v>
      </c>
      <c r="D47" s="5">
        <v>138</v>
      </c>
      <c r="E47" s="16">
        <f t="shared" si="10"/>
        <v>0.7022186037044577</v>
      </c>
      <c r="G47" s="4">
        <v>213.93</v>
      </c>
      <c r="H47" s="4">
        <v>219.873</v>
      </c>
      <c r="I47" s="14">
        <f t="shared" si="0"/>
        <v>216.9015</v>
      </c>
      <c r="K47" s="3">
        <f t="shared" si="11"/>
        <v>308.88030999999995</v>
      </c>
      <c r="M47" s="5">
        <v>14.9</v>
      </c>
      <c r="N47" s="5">
        <v>14.6</v>
      </c>
      <c r="O47" s="2">
        <f t="shared" si="2"/>
        <v>14.75</v>
      </c>
      <c r="Q47" s="5">
        <v>2.5</v>
      </c>
      <c r="R47" s="5">
        <v>2.5</v>
      </c>
      <c r="S47" s="1">
        <f t="shared" si="3"/>
        <v>2.5</v>
      </c>
      <c r="T47">
        <v>4.65</v>
      </c>
      <c r="V47" s="8">
        <v>187.204</v>
      </c>
      <c r="W47" s="8">
        <v>208.952</v>
      </c>
      <c r="X47" s="15">
        <f t="shared" si="4"/>
        <v>198.078</v>
      </c>
      <c r="Z47" s="3">
        <f t="shared" si="12"/>
        <v>4555.9845725</v>
      </c>
      <c r="AA47" s="3">
        <f t="shared" si="6"/>
        <v>1436.2934415</v>
      </c>
      <c r="AB47" s="12">
        <v>131</v>
      </c>
      <c r="AC47" s="12">
        <v>171</v>
      </c>
      <c r="AD47" s="12"/>
      <c r="AE47" s="12"/>
      <c r="AF47" s="13">
        <f t="shared" si="7"/>
        <v>151</v>
      </c>
      <c r="AH47" s="1">
        <f t="shared" si="8"/>
        <v>0.7623259524025888</v>
      </c>
      <c r="AI47" s="2">
        <f t="shared" si="9"/>
        <v>259.45074999999997</v>
      </c>
    </row>
    <row r="48" spans="1:35" ht="12.75">
      <c r="A48">
        <v>47</v>
      </c>
      <c r="B48" t="s">
        <v>26</v>
      </c>
      <c r="C48" s="5">
        <v>65</v>
      </c>
      <c r="D48" s="5">
        <v>129</v>
      </c>
      <c r="E48" s="16">
        <f t="shared" si="10"/>
        <v>0.686718126164493</v>
      </c>
      <c r="G48" s="4">
        <v>211.06</v>
      </c>
      <c r="H48" s="4">
        <v>229</v>
      </c>
      <c r="I48" s="14">
        <f t="shared" si="0"/>
        <v>220.03</v>
      </c>
      <c r="K48" s="3">
        <f t="shared" si="11"/>
        <v>320.4080271317829</v>
      </c>
      <c r="M48" s="5">
        <v>12.4</v>
      </c>
      <c r="N48" s="5">
        <v>14.7</v>
      </c>
      <c r="O48" s="2">
        <f t="shared" si="2"/>
        <v>13.55</v>
      </c>
      <c r="Q48" s="5">
        <v>2.3</v>
      </c>
      <c r="R48" s="5">
        <v>2.4</v>
      </c>
      <c r="S48" s="1">
        <f t="shared" si="3"/>
        <v>2.3499999999999996</v>
      </c>
      <c r="T48">
        <v>4.35</v>
      </c>
      <c r="V48" s="8">
        <v>240.803</v>
      </c>
      <c r="W48" s="8">
        <v>177.659</v>
      </c>
      <c r="X48" s="15">
        <f t="shared" si="4"/>
        <v>209.231</v>
      </c>
      <c r="Z48" s="3">
        <f t="shared" si="12"/>
        <v>4341.528767635658</v>
      </c>
      <c r="AA48" s="3">
        <f t="shared" si="6"/>
        <v>1393.7749180232556</v>
      </c>
      <c r="AB48" s="12">
        <v>198</v>
      </c>
      <c r="AC48" s="12">
        <v>250</v>
      </c>
      <c r="AD48" s="12">
        <v>215</v>
      </c>
      <c r="AE48" s="12">
        <v>161</v>
      </c>
      <c r="AF48" s="13">
        <f t="shared" si="7"/>
        <v>206</v>
      </c>
      <c r="AH48" s="1">
        <f t="shared" si="8"/>
        <v>0.9845577376201423</v>
      </c>
      <c r="AI48" s="2">
        <f t="shared" si="9"/>
        <v>316.015</v>
      </c>
    </row>
    <row r="49" spans="1:35" ht="12.75">
      <c r="A49">
        <v>48</v>
      </c>
      <c r="B49" t="s">
        <v>0</v>
      </c>
      <c r="C49" s="5">
        <v>54.3</v>
      </c>
      <c r="D49" s="5">
        <v>52</v>
      </c>
      <c r="E49" s="16">
        <f t="shared" si="10"/>
        <v>0.3313642649129851</v>
      </c>
      <c r="G49" s="4">
        <v>97.25</v>
      </c>
      <c r="H49" s="4">
        <v>92.87</v>
      </c>
      <c r="I49" s="14">
        <f t="shared" si="0"/>
        <v>95.06</v>
      </c>
      <c r="K49" s="3">
        <f t="shared" si="11"/>
        <v>286.87462730769226</v>
      </c>
      <c r="M49" s="5">
        <v>11</v>
      </c>
      <c r="N49" s="5">
        <v>10</v>
      </c>
      <c r="O49" s="2">
        <f t="shared" si="2"/>
        <v>10.5</v>
      </c>
      <c r="Q49" s="5">
        <v>5.1</v>
      </c>
      <c r="R49" s="5">
        <v>4.5</v>
      </c>
      <c r="S49" s="1">
        <f t="shared" si="3"/>
        <v>4.8</v>
      </c>
      <c r="V49" s="8">
        <v>68.51</v>
      </c>
      <c r="W49" s="8">
        <v>42.25</v>
      </c>
      <c r="X49" s="15">
        <f t="shared" si="4"/>
        <v>55.38</v>
      </c>
      <c r="Z49" s="3">
        <f t="shared" si="12"/>
        <v>3012.1835867307686</v>
      </c>
      <c r="AA49" s="3">
        <f aca="true" t="shared" si="14" ref="AA49:AA54">I49*T49/E49</f>
        <v>0</v>
      </c>
      <c r="AB49" s="12">
        <v>48</v>
      </c>
      <c r="AC49" s="12">
        <v>32</v>
      </c>
      <c r="AD49" s="12"/>
      <c r="AE49" s="12"/>
      <c r="AF49" s="13">
        <f t="shared" si="7"/>
        <v>40</v>
      </c>
      <c r="AH49" s="1">
        <f>AF49/X49</f>
        <v>0.7222824124232574</v>
      </c>
      <c r="AI49" s="2">
        <f t="shared" si="9"/>
        <v>87.53</v>
      </c>
    </row>
    <row r="50" spans="1:35" ht="12.75">
      <c r="A50">
        <v>49</v>
      </c>
      <c r="B50" t="s">
        <v>5</v>
      </c>
      <c r="C50" s="5">
        <v>36.7</v>
      </c>
      <c r="D50" s="5">
        <v>33</v>
      </c>
      <c r="E50" s="16">
        <f t="shared" si="10"/>
        <v>0.3111358343625958</v>
      </c>
      <c r="G50" s="4">
        <v>89.35</v>
      </c>
      <c r="H50" s="4">
        <v>86.18</v>
      </c>
      <c r="I50" s="14">
        <f t="shared" si="0"/>
        <v>87.765</v>
      </c>
      <c r="K50" s="3">
        <f t="shared" si="11"/>
        <v>282.0793695454546</v>
      </c>
      <c r="M50" s="5">
        <v>10.9</v>
      </c>
      <c r="N50" s="5">
        <v>15.8</v>
      </c>
      <c r="O50" s="2">
        <f t="shared" si="2"/>
        <v>13.350000000000001</v>
      </c>
      <c r="Q50" s="5">
        <v>5.7</v>
      </c>
      <c r="R50" s="5">
        <v>6.2</v>
      </c>
      <c r="S50" s="1">
        <f t="shared" si="3"/>
        <v>5.95</v>
      </c>
      <c r="V50" s="8">
        <v>49.948</v>
      </c>
      <c r="W50" s="8">
        <v>45.56</v>
      </c>
      <c r="X50" s="15">
        <f t="shared" si="4"/>
        <v>47.754000000000005</v>
      </c>
      <c r="Z50" s="3">
        <f t="shared" si="12"/>
        <v>3765.759583431819</v>
      </c>
      <c r="AA50" s="3">
        <f t="shared" si="14"/>
        <v>0</v>
      </c>
      <c r="AB50" s="12">
        <v>65</v>
      </c>
      <c r="AC50" s="12">
        <v>56</v>
      </c>
      <c r="AD50" s="12"/>
      <c r="AE50" s="12"/>
      <c r="AF50" s="13">
        <f t="shared" si="7"/>
        <v>60.5</v>
      </c>
      <c r="AH50" s="1">
        <f t="shared" si="8"/>
        <v>1.2669095782552247</v>
      </c>
      <c r="AI50" s="2">
        <f t="shared" si="9"/>
        <v>104.3825</v>
      </c>
    </row>
    <row r="51" spans="1:35" ht="12.75">
      <c r="A51">
        <v>50</v>
      </c>
      <c r="B51" t="s">
        <v>36</v>
      </c>
      <c r="C51" s="5">
        <v>38.5</v>
      </c>
      <c r="D51" s="5">
        <v>79</v>
      </c>
      <c r="E51" s="16">
        <f t="shared" si="10"/>
        <v>0.7100166269716442</v>
      </c>
      <c r="G51" s="4">
        <v>109.19</v>
      </c>
      <c r="H51" s="4">
        <v>129.9</v>
      </c>
      <c r="I51" s="14">
        <f t="shared" si="0"/>
        <v>119.545</v>
      </c>
      <c r="K51" s="3">
        <f t="shared" si="11"/>
        <v>168.36929651898734</v>
      </c>
      <c r="M51" s="5">
        <v>8.1</v>
      </c>
      <c r="N51" s="5">
        <v>8.6</v>
      </c>
      <c r="O51" s="2">
        <f t="shared" si="2"/>
        <v>8.35</v>
      </c>
      <c r="Q51" s="5">
        <v>2.5</v>
      </c>
      <c r="R51" s="5">
        <v>2.5</v>
      </c>
      <c r="S51" s="1">
        <f t="shared" si="3"/>
        <v>2.5</v>
      </c>
      <c r="T51">
        <v>4.65</v>
      </c>
      <c r="V51" s="8">
        <v>191.975</v>
      </c>
      <c r="W51" s="8">
        <v>183.356</v>
      </c>
      <c r="X51" s="15">
        <f t="shared" si="4"/>
        <v>187.6655</v>
      </c>
      <c r="Z51" s="3">
        <f t="shared" si="12"/>
        <v>1405.8836259335444</v>
      </c>
      <c r="AA51" s="3">
        <f t="shared" si="14"/>
        <v>782.9172288132912</v>
      </c>
      <c r="AB51" s="12">
        <v>194</v>
      </c>
      <c r="AC51" s="12">
        <v>216</v>
      </c>
      <c r="AD51" s="12">
        <v>120</v>
      </c>
      <c r="AE51" s="12">
        <v>121</v>
      </c>
      <c r="AF51" s="13">
        <f t="shared" si="7"/>
        <v>162.75</v>
      </c>
      <c r="AH51" s="1">
        <f t="shared" si="8"/>
        <v>0.8672345209961341</v>
      </c>
      <c r="AI51" s="2">
        <f t="shared" si="9"/>
        <v>222.5225</v>
      </c>
    </row>
    <row r="52" spans="1:35" ht="12.75">
      <c r="A52">
        <v>51</v>
      </c>
      <c r="B52" t="s">
        <v>0</v>
      </c>
      <c r="C52" s="5">
        <v>48</v>
      </c>
      <c r="D52" s="5">
        <v>50</v>
      </c>
      <c r="E52" s="16">
        <f t="shared" si="10"/>
        <v>0.3604382929642445</v>
      </c>
      <c r="G52" s="4">
        <v>19.19</v>
      </c>
      <c r="H52" s="4">
        <v>129.9</v>
      </c>
      <c r="I52" s="14">
        <f t="shared" si="0"/>
        <v>74.545</v>
      </c>
      <c r="K52" s="3">
        <f t="shared" si="11"/>
        <v>206.81764800000002</v>
      </c>
      <c r="M52" s="5">
        <v>8.1</v>
      </c>
      <c r="N52" s="5">
        <v>8.6</v>
      </c>
      <c r="O52" s="2">
        <f t="shared" si="2"/>
        <v>8.35</v>
      </c>
      <c r="Q52" s="5">
        <v>3.4</v>
      </c>
      <c r="R52" s="5">
        <v>3</v>
      </c>
      <c r="S52" s="1">
        <f t="shared" si="3"/>
        <v>3.2</v>
      </c>
      <c r="T52">
        <v>6.25</v>
      </c>
      <c r="V52" s="8">
        <v>58.227</v>
      </c>
      <c r="W52" s="8">
        <v>54.155</v>
      </c>
      <c r="X52" s="15">
        <f t="shared" si="4"/>
        <v>56.191</v>
      </c>
      <c r="Z52" s="3">
        <f t="shared" si="12"/>
        <v>1726.9273607999999</v>
      </c>
      <c r="AA52" s="3">
        <f t="shared" si="14"/>
        <v>1292.6103</v>
      </c>
      <c r="AB52" s="12">
        <v>40</v>
      </c>
      <c r="AC52" s="12">
        <v>52</v>
      </c>
      <c r="AD52" s="12">
        <v>64</v>
      </c>
      <c r="AE52" s="12"/>
      <c r="AF52" s="13">
        <f t="shared" si="7"/>
        <v>52</v>
      </c>
      <c r="AH52" s="1">
        <f t="shared" si="8"/>
        <v>0.9254151020626078</v>
      </c>
      <c r="AI52" s="2">
        <f t="shared" si="9"/>
        <v>89.27250000000001</v>
      </c>
    </row>
    <row r="53" spans="1:35" ht="12.75">
      <c r="A53">
        <v>52</v>
      </c>
      <c r="B53" t="s">
        <v>37</v>
      </c>
      <c r="C53" s="5">
        <v>44.4</v>
      </c>
      <c r="D53" s="5">
        <v>55</v>
      </c>
      <c r="E53" s="16">
        <f t="shared" si="10"/>
        <v>0.42862932136288545</v>
      </c>
      <c r="G53" s="4">
        <v>155.8</v>
      </c>
      <c r="H53" s="4">
        <v>131.4</v>
      </c>
      <c r="I53" s="14">
        <f t="shared" si="0"/>
        <v>143.60000000000002</v>
      </c>
      <c r="K53" s="3">
        <f t="shared" si="11"/>
        <v>335.0214109090909</v>
      </c>
      <c r="M53" s="5">
        <v>14.5</v>
      </c>
      <c r="N53" s="5">
        <v>9.2</v>
      </c>
      <c r="O53" s="2">
        <f>AVERAGE(M53:N53)</f>
        <v>11.85</v>
      </c>
      <c r="Q53" s="5">
        <v>3</v>
      </c>
      <c r="R53" s="5">
        <v>3.1</v>
      </c>
      <c r="S53" s="1">
        <f t="shared" si="3"/>
        <v>3.05</v>
      </c>
      <c r="T53">
        <v>5.8</v>
      </c>
      <c r="V53" s="8">
        <v>79.51</v>
      </c>
      <c r="W53" s="8">
        <v>80.303</v>
      </c>
      <c r="X53" s="15">
        <f t="shared" si="4"/>
        <v>79.9065</v>
      </c>
      <c r="Z53" s="3">
        <f t="shared" si="12"/>
        <v>3970.0037192727273</v>
      </c>
      <c r="AA53" s="3">
        <f t="shared" si="14"/>
        <v>1943.1241832727271</v>
      </c>
      <c r="AB53" s="12">
        <v>64</v>
      </c>
      <c r="AC53" s="12">
        <v>62</v>
      </c>
      <c r="AD53" s="12">
        <v>75</v>
      </c>
      <c r="AE53" s="12"/>
      <c r="AF53" s="13">
        <f t="shared" si="7"/>
        <v>67</v>
      </c>
      <c r="AH53" s="1">
        <f t="shared" si="8"/>
        <v>0.838479973468992</v>
      </c>
      <c r="AI53" s="2">
        <f t="shared" si="9"/>
        <v>138.8</v>
      </c>
    </row>
    <row r="54" spans="1:35" ht="12.75">
      <c r="A54" s="11" t="s">
        <v>53</v>
      </c>
      <c r="B54" t="s">
        <v>56</v>
      </c>
      <c r="C54" s="5">
        <v>26</v>
      </c>
      <c r="D54" s="5">
        <v>77</v>
      </c>
      <c r="E54" s="16">
        <f t="shared" si="10"/>
        <v>1.024753792919883</v>
      </c>
      <c r="G54" s="4">
        <v>234</v>
      </c>
      <c r="H54" s="4">
        <v>209</v>
      </c>
      <c r="I54" s="14">
        <f t="shared" si="0"/>
        <v>221.5</v>
      </c>
      <c r="K54" s="3">
        <f t="shared" si="11"/>
        <v>216.14948051948048</v>
      </c>
      <c r="M54" s="5">
        <v>35.4</v>
      </c>
      <c r="N54" s="5">
        <v>25.3</v>
      </c>
      <c r="O54" s="2">
        <f t="shared" si="2"/>
        <v>30.35</v>
      </c>
      <c r="Q54" s="5">
        <v>3.4</v>
      </c>
      <c r="R54" s="5">
        <v>3.4</v>
      </c>
      <c r="S54" s="1">
        <f t="shared" si="3"/>
        <v>3.4</v>
      </c>
      <c r="T54">
        <v>6.6</v>
      </c>
      <c r="V54" s="8">
        <v>300</v>
      </c>
      <c r="W54" s="8">
        <v>304</v>
      </c>
      <c r="X54" s="15">
        <f t="shared" si="4"/>
        <v>302</v>
      </c>
      <c r="Y54" s="11"/>
      <c r="Z54" s="3">
        <f t="shared" si="12"/>
        <v>6560.136733766233</v>
      </c>
      <c r="AA54" s="3">
        <f t="shared" si="14"/>
        <v>1426.586571428571</v>
      </c>
      <c r="AB54" s="12">
        <v>186</v>
      </c>
      <c r="AC54" s="12">
        <v>178</v>
      </c>
      <c r="AD54" s="12">
        <v>195</v>
      </c>
      <c r="AE54" s="12"/>
      <c r="AF54" s="13">
        <f t="shared" si="7"/>
        <v>186.33333333333334</v>
      </c>
      <c r="AH54" s="1">
        <f t="shared" si="8"/>
        <v>0.6169977924944813</v>
      </c>
      <c r="AI54" s="2">
        <f t="shared" si="9"/>
        <v>297.08333333333337</v>
      </c>
    </row>
    <row r="55" spans="1:35" ht="12.75">
      <c r="A55" s="11" t="s">
        <v>55</v>
      </c>
      <c r="B55" t="s">
        <v>54</v>
      </c>
      <c r="C55" s="5">
        <v>26</v>
      </c>
      <c r="D55" s="5">
        <v>52</v>
      </c>
      <c r="E55" s="16">
        <f t="shared" si="10"/>
        <v>0.6920415224913496</v>
      </c>
      <c r="G55" s="4">
        <v>156.4</v>
      </c>
      <c r="H55" s="4">
        <v>143.9</v>
      </c>
      <c r="I55" s="14">
        <f t="shared" si="0"/>
        <v>150.15</v>
      </c>
      <c r="K55" s="3">
        <f t="shared" si="11"/>
        <v>216.96674999999996</v>
      </c>
      <c r="M55" s="5">
        <v>18.5</v>
      </c>
      <c r="N55" s="5">
        <v>16</v>
      </c>
      <c r="O55" s="2">
        <f t="shared" si="2"/>
        <v>17.25</v>
      </c>
      <c r="Q55" s="5">
        <v>3.6</v>
      </c>
      <c r="R55" s="5">
        <v>3.9</v>
      </c>
      <c r="S55" s="1">
        <f t="shared" si="3"/>
        <v>3.75</v>
      </c>
      <c r="T55">
        <f>(7+8.3)/2</f>
        <v>7.65</v>
      </c>
      <c r="V55" s="8">
        <v>188</v>
      </c>
      <c r="W55" s="8">
        <v>158</v>
      </c>
      <c r="X55" s="15">
        <f>AVERAGE(V55:W55)</f>
        <v>173</v>
      </c>
      <c r="Y55" s="11"/>
      <c r="Z55" s="3">
        <f t="shared" si="12"/>
        <v>3742.6764374999993</v>
      </c>
      <c r="AB55" s="12">
        <v>234</v>
      </c>
      <c r="AC55" s="12">
        <v>198</v>
      </c>
      <c r="AD55" s="12">
        <v>209</v>
      </c>
      <c r="AE55" s="12">
        <v>194</v>
      </c>
      <c r="AF55" s="13">
        <f t="shared" si="7"/>
        <v>208.75</v>
      </c>
      <c r="AH55" s="1">
        <f t="shared" si="8"/>
        <v>1.2066473988439306</v>
      </c>
      <c r="AI55" s="2">
        <f t="shared" si="9"/>
        <v>283.825</v>
      </c>
    </row>
    <row r="56" ht="12.75">
      <c r="E56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matthias.wandel@gmail.com</dc:creator>
  <cp:keywords/>
  <dc:description/>
  <cp:lastModifiedBy>matthias.wandel@gmail.com</cp:lastModifiedBy>
  <dcterms:created xsi:type="dcterms:W3CDTF">2021-12-13T18:57:52Z</dcterms:created>
  <dcterms:modified xsi:type="dcterms:W3CDTF">2022-01-28T19:38:37Z</dcterms:modified>
  <cp:category/>
  <cp:version/>
  <cp:contentType/>
  <cp:contentStatus/>
</cp:coreProperties>
</file>